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5 ФИН ПЛАН\"/>
    </mc:Choice>
  </mc:AlternateContent>
  <bookViews>
    <workbookView xWindow="0" yWindow="0" windowWidth="28800" windowHeight="12030" activeTab="1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13" i="14" l="1"/>
  <c r="G13" i="12" l="1"/>
  <c r="G11" i="13"/>
  <c r="F13" i="14"/>
  <c r="F15" i="13"/>
  <c r="F14" i="13"/>
  <c r="F13" i="13"/>
  <c r="F12" i="13"/>
  <c r="F66" i="12" l="1"/>
  <c r="F65" i="12"/>
  <c r="F64" i="12"/>
  <c r="F63" i="12"/>
  <c r="F62" i="12"/>
  <c r="F61" i="12"/>
  <c r="G14" i="13"/>
  <c r="H80" i="12" l="1"/>
  <c r="G15" i="13" l="1"/>
  <c r="H34" i="11" l="1"/>
  <c r="H23" i="11"/>
  <c r="H25" i="11"/>
  <c r="I32" i="11" l="1"/>
  <c r="I34" i="11"/>
  <c r="G35" i="11"/>
  <c r="G66" i="12" l="1"/>
  <c r="G65" i="12"/>
  <c r="G64" i="12"/>
  <c r="G63" i="12"/>
  <c r="G62" i="12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3" i="12"/>
  <c r="H12" i="12"/>
  <c r="H62" i="12"/>
  <c r="H63" i="12"/>
  <c r="H64" i="12"/>
  <c r="H65" i="12"/>
  <c r="H66" i="12"/>
  <c r="H67" i="12"/>
  <c r="H68" i="12"/>
  <c r="H16" i="13" l="1"/>
  <c r="I31" i="11" l="1"/>
  <c r="I26" i="11"/>
  <c r="I20" i="11"/>
  <c r="I19" i="11"/>
  <c r="I17" i="11"/>
  <c r="G25" i="11"/>
  <c r="G34" i="11"/>
  <c r="G21" i="11"/>
  <c r="G22" i="11"/>
  <c r="G23" i="11"/>
  <c r="G24" i="11"/>
  <c r="G26" i="11"/>
  <c r="G28" i="11"/>
  <c r="G29" i="11"/>
  <c r="G30" i="11"/>
  <c r="G31" i="11"/>
  <c r="G32" i="11"/>
  <c r="G20" i="11"/>
  <c r="G27" i="11" l="1"/>
  <c r="H61" i="12"/>
  <c r="I18" i="11"/>
  <c r="J18" i="11" s="1"/>
  <c r="H12" i="13"/>
  <c r="H18" i="13" s="1"/>
  <c r="J47" i="11"/>
  <c r="J50" i="11"/>
  <c r="J51" i="11"/>
  <c r="J21" i="11"/>
  <c r="J22" i="11"/>
  <c r="H104" i="12"/>
  <c r="H38" i="12"/>
  <c r="H37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J27" i="11" l="1"/>
  <c r="J25" i="11"/>
  <c r="J35" i="11"/>
  <c r="J34" i="11"/>
  <c r="H40" i="11"/>
  <c r="I40" i="11"/>
  <c r="G40" i="11"/>
  <c r="G28" i="14" l="1"/>
  <c r="F28" i="14"/>
  <c r="H26" i="14"/>
  <c r="H25" i="14"/>
  <c r="H24" i="14"/>
  <c r="H23" i="14"/>
  <c r="H22" i="14"/>
  <c r="G111" i="12"/>
  <c r="F111" i="12"/>
  <c r="H110" i="12"/>
  <c r="H109" i="12"/>
  <c r="H108" i="12"/>
  <c r="H107" i="12"/>
  <c r="H106" i="12"/>
  <c r="H105" i="12"/>
  <c r="H103" i="12"/>
  <c r="H102" i="12"/>
  <c r="H101" i="12"/>
  <c r="H100" i="12"/>
  <c r="H99" i="12"/>
  <c r="H98" i="12"/>
  <c r="H97" i="12"/>
  <c r="H96" i="12"/>
  <c r="H95" i="12"/>
  <c r="G90" i="12"/>
  <c r="G44" i="11" s="1"/>
  <c r="F90" i="12"/>
  <c r="H89" i="12"/>
  <c r="H88" i="12"/>
  <c r="H87" i="12"/>
  <c r="H86" i="12"/>
  <c r="H85" i="12"/>
  <c r="H84" i="12"/>
  <c r="H83" i="12"/>
  <c r="H82" i="12"/>
  <c r="H81" i="12"/>
  <c r="H79" i="12"/>
  <c r="H78" i="12"/>
  <c r="H77" i="12"/>
  <c r="H76" i="12"/>
  <c r="H75" i="12"/>
  <c r="H74" i="12"/>
  <c r="G69" i="12"/>
  <c r="G43" i="11" s="1"/>
  <c r="F69" i="12"/>
  <c r="H60" i="12"/>
  <c r="H59" i="12"/>
  <c r="H58" i="12"/>
  <c r="H57" i="12"/>
  <c r="H56" i="12"/>
  <c r="H55" i="12"/>
  <c r="H54" i="12"/>
  <c r="H53" i="12"/>
  <c r="G48" i="12"/>
  <c r="F48" i="12"/>
  <c r="H47" i="12"/>
  <c r="H46" i="12"/>
  <c r="H45" i="12"/>
  <c r="H44" i="12"/>
  <c r="H43" i="12"/>
  <c r="H42" i="12"/>
  <c r="H41" i="12"/>
  <c r="H40" i="12"/>
  <c r="H39" i="12"/>
  <c r="H36" i="12"/>
  <c r="H35" i="12"/>
  <c r="H34" i="12"/>
  <c r="H33" i="12"/>
  <c r="H32" i="12"/>
  <c r="H111" i="12" l="1"/>
  <c r="G45" i="11" s="1"/>
  <c r="J45" i="11" s="1"/>
  <c r="H28" i="14"/>
  <c r="J49" i="11" s="1"/>
  <c r="H90" i="12"/>
  <c r="J44" i="11" s="1"/>
  <c r="H69" i="12"/>
  <c r="J43" i="11" s="1"/>
  <c r="H48" i="12"/>
  <c r="G42" i="11" s="1"/>
  <c r="G46" i="11"/>
  <c r="J46" i="11" s="1"/>
  <c r="H30" i="11"/>
  <c r="J30" i="11" s="1"/>
  <c r="H28" i="11"/>
  <c r="J28" i="11" s="1"/>
  <c r="H15" i="14" l="1"/>
  <c r="H14" i="14" l="1"/>
  <c r="F27" i="12" l="1"/>
  <c r="G19" i="11" l="1"/>
  <c r="J19" i="11" s="1"/>
  <c r="H24" i="11" l="1"/>
  <c r="J24" i="11" s="1"/>
  <c r="G36" i="11" l="1"/>
  <c r="I36" i="11"/>
  <c r="I52" i="11" s="1"/>
  <c r="H25" i="12" l="1"/>
  <c r="H16" i="14"/>
  <c r="F17" i="14"/>
  <c r="G17" i="14"/>
  <c r="H24" i="12"/>
  <c r="H26" i="12"/>
  <c r="H11" i="12"/>
  <c r="J52" i="11" l="1"/>
  <c r="H42" i="11"/>
  <c r="J42" i="11" s="1"/>
  <c r="H17" i="14"/>
  <c r="I53" i="11" l="1"/>
  <c r="J36" i="11"/>
  <c r="H36" i="11"/>
  <c r="H48" i="11" s="1"/>
  <c r="J48" i="11" s="1"/>
  <c r="G27" i="12"/>
  <c r="H27" i="12"/>
  <c r="G41" i="11" l="1"/>
  <c r="G53" i="11" s="1"/>
  <c r="J41" i="11"/>
  <c r="H53" i="11"/>
  <c r="J53" i="11"/>
</calcChain>
</file>

<file path=xl/sharedStrings.xml><?xml version="1.0" encoding="utf-8"?>
<sst xmlns="http://schemas.openxmlformats.org/spreadsheetml/2006/main" count="247" uniqueCount="89">
  <si>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</si>
  <si>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</si>
  <si>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</si>
  <si>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</si>
  <si>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</si>
  <si>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</si>
  <si>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</si>
  <si>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</si>
  <si>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</si>
  <si>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</si>
  <si>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</si>
  <si>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</si>
  <si>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</si>
  <si>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</si>
  <si>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</si>
  <si>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</si>
  <si>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</si>
  <si>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</si>
  <si>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</si>
  <si>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</si>
  <si>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</si>
  <si>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</si>
  <si>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</si>
  <si>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</si>
  <si>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</si>
  <si>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</si>
  <si>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</si>
  <si>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</si>
  <si>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</si>
  <si>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Текући добровољни трансфери
од физичких и правних лица у корист нивоа Општине</t>
  </si>
  <si>
    <t>Накнаде за социјалну заштиту из буџета - пројекат</t>
  </si>
  <si>
    <t>СПЕЦИЈАЛИЗОВАНЕ УСЛУГЕ</t>
  </si>
  <si>
    <t>Остали приходи</t>
  </si>
  <si>
    <t>Приходи из Републике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</si>
  <si>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</si>
  <si>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</si>
  <si>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</si>
  <si>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</si>
  <si>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</si>
  <si>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</si>
  <si>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</si>
  <si>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</si>
  <si>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</si>
  <si>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</si>
  <si>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</si>
  <si>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</si>
  <si>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</si>
  <si>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</si>
  <si>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</si>
  <si>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</si>
  <si>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</si>
  <si>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</si>
  <si>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</si>
  <si>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</si>
  <si>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</si>
  <si>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</si>
  <si>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</si>
  <si>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</si>
  <si>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</si>
  <si>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</si>
  <si>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</si>
  <si>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</si>
  <si>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</si>
  <si>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Овлашћује се шеф рачуноводства да сачини пречишћен текст финансијског плана за 2025 годину.</t>
  </si>
  <si>
    <t>Накнада штете</t>
  </si>
  <si>
    <t>Текући трансфери од ОПШТИНЕ 01</t>
  </si>
  <si>
    <t>Текући трансфери од ОПШТИНЕ 04</t>
  </si>
  <si>
    <t>Текући трансфери од ОПШТИНЕ 06</t>
  </si>
  <si>
    <t>Текући трансфери од ОПШТИНЕ 09</t>
  </si>
  <si>
    <t>Текући трансфери од ОПШТИНЕ 10</t>
  </si>
  <si>
    <t>Текући трансфери од ОПШТИНЕ ужина</t>
  </si>
  <si>
    <t>Родитељски динар за ваннаставне активности 01</t>
  </si>
  <si>
    <t>ФИНАНСИЈСКИ ПЛАН ЗА 2025. ГОДИНУ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</si>
  <si>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</si>
  <si>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</si>
  <si>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</si>
  <si>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</si>
  <si>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Родитељски динар за ваннаставне активности 06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</si>
  <si>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</si>
  <si>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</si>
  <si>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</si>
  <si>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</si>
  <si>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</si>
  <si>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0004</t>
  </si>
  <si>
    <t>ИЗВОР ФИНАНСИРАЊА 07 ФУНКЦИЈА 910 ПРОГРАМ 2003 ПРОЈЕКАТ 0006</t>
  </si>
  <si>
    <t>ИЗВОР ФИНАНСИРАЊА 07 ФУНКЦИЈА 910 ПРОГРАМ 2003 ПРОЈЕКАТ 0009</t>
  </si>
  <si>
    <t>ИЗВОР ФИНАНСИРАЊА 07 ФУНКЦИЈА 910 ПРОГРАМ 2003 ПРОЈЕКАТ 0010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</si>
  <si>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1309   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26.12.2025. године
ПИБ. РС100702079</t>
    </r>
  </si>
  <si>
    <r>
      <t xml:space="preserve">На основу члана 119. Став 1. Тачка 4. Закона о основама система образовања и васпитања („Службени гласник РС“, бр. 88/17, 27/18-др. закон, 6/2020, 129/2021 и 92/2023), промене апропријације
</t>
    </r>
    <r>
      <rPr>
        <b/>
        <sz val="11"/>
        <color theme="1"/>
        <rFont val="Times New Roman"/>
        <family val="1"/>
      </rPr>
      <t>Школски одбор ОШ“Петар Кочић“ Инђија, на својој седници одржаној дана    26.12.2025  год доноси: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</si>
</sst>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D_i_n_._-;\-* #,##0.00\ _D_i_n_._-;_-* &quot;-&quot;??\ _D_i_n_._-;_-@_-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4" fontId="2" fillId="0" borderId="0" xfId="2" applyFont="1"/>
    <xf numFmtId="164" fontId="0" fillId="0" borderId="0" xfId="2" applyFont="1"/>
    <xf numFmtId="164" fontId="2" fillId="4" borderId="24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0" fillId="0" borderId="0" xfId="2" applyFont="1" applyFill="1"/>
    <xf numFmtId="164" fontId="2" fillId="0" borderId="26" xfId="2" applyFont="1" applyFill="1" applyBorder="1" applyAlignment="1"/>
    <xf numFmtId="164" fontId="2" fillId="6" borderId="7" xfId="2" applyFont="1" applyFill="1" applyBorder="1" applyAlignment="1"/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6" fillId="0" borderId="18" xfId="2" applyFont="1" applyBorder="1"/>
    <xf numFmtId="164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4" fontId="6" fillId="4" borderId="7" xfId="2" applyFont="1" applyFill="1" applyBorder="1" applyAlignment="1">
      <alignment horizontal="center" wrapText="1"/>
    </xf>
    <xf numFmtId="164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4" fontId="6" fillId="0" borderId="37" xfId="2" applyFont="1" applyBorder="1"/>
    <xf numFmtId="164" fontId="6" fillId="5" borderId="37" xfId="2" applyFont="1" applyFill="1" applyBorder="1" applyAlignment="1">
      <alignment horizontal="center"/>
    </xf>
    <xf numFmtId="164" fontId="6" fillId="5" borderId="29" xfId="2" applyFont="1" applyFill="1" applyBorder="1" applyAlignment="1">
      <alignment horizontal="center"/>
    </xf>
    <xf numFmtId="164" fontId="6" fillId="5" borderId="18" xfId="2" applyFont="1" applyFill="1" applyBorder="1" applyAlignment="1">
      <alignment horizontal="center"/>
    </xf>
    <xf numFmtId="164" fontId="6" fillId="5" borderId="26" xfId="2" applyFont="1" applyFill="1" applyBorder="1" applyAlignment="1">
      <alignment horizontal="center"/>
    </xf>
    <xf numFmtId="164" fontId="6" fillId="5" borderId="19" xfId="2" applyFont="1" applyFill="1" applyBorder="1" applyAlignment="1">
      <alignment horizontal="center"/>
    </xf>
    <xf numFmtId="164" fontId="6" fillId="5" borderId="30" xfId="2" applyFont="1" applyFill="1" applyBorder="1" applyAlignment="1">
      <alignment horizontal="center"/>
    </xf>
    <xf numFmtId="164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6" fillId="0" borderId="19" xfId="2" applyFont="1" applyFill="1" applyBorder="1" applyAlignment="1"/>
    <xf numFmtId="164" fontId="6" fillId="6" borderId="7" xfId="2" applyFont="1" applyFill="1" applyBorder="1"/>
    <xf numFmtId="164" fontId="6" fillId="0" borderId="37" xfId="2" applyFont="1" applyBorder="1" applyAlignment="1">
      <alignment horizontal="center" vertical="center"/>
    </xf>
    <xf numFmtId="164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4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4" fontId="6" fillId="0" borderId="26" xfId="2" applyFont="1" applyFill="1" applyBorder="1" applyAlignment="1"/>
    <xf numFmtId="164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4" fontId="2" fillId="0" borderId="0" xfId="2" applyFont="1" applyFill="1" applyBorder="1" applyAlignment="1"/>
    <xf numFmtId="0" fontId="20" fillId="0" borderId="2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/>
    <xf numFmtId="0" fontId="5" fillId="2" borderId="0" xfId="0" applyFont="1" applyFill="1" applyBorder="1" applyAlignment="1">
      <alignment horizontal="center"/>
    </xf>
    <xf numFmtId="164" fontId="2" fillId="2" borderId="0" xfId="2" applyFont="1" applyFill="1" applyBorder="1" applyAlignment="1"/>
    <xf numFmtId="43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5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" xfId="0" applyFont="1" applyBorder="1"/>
    <xf numFmtId="0" fontId="20" fillId="0" borderId="2" xfId="0" applyFont="1" applyBorder="1"/>
    <xf numFmtId="0" fontId="20" fillId="0" borderId="1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Z_Korisnik\Desktop\novi%20finansijski%20plan\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6"/>
  <sheetViews>
    <sheetView topLeftCell="A41" workbookViewId="0">
      <selection activeCell="B9" sqref="B9"/>
    </sheetView>
  </sheetViews>
  <sheetFormatPr defaultRowHeight="12.75" x14ac:dyDescent="0.2"/>
  <cols>
    <col min="1" max="1" width="1.7109375" customWidth="1"/>
    <col min="2" max="2" width="8.42578125" style="7" customWidth="1"/>
    <col min="6" max="6" width="30" customWidth="1"/>
    <col min="7" max="7" width="22.7109375" style="11" customWidth="1"/>
    <col min="8" max="8" width="23.57031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87" t="s">
        <v>14</v>
      </c>
      <c r="C1" s="87"/>
      <c r="D1" s="87"/>
      <c r="E1" s="87"/>
      <c r="F1" s="87"/>
      <c r="G1" s="10"/>
      <c r="H1" s="10"/>
      <c r="I1" s="10"/>
      <c r="J1" s="10"/>
    </row>
    <row r="2" spans="2:10" ht="18.75" x14ac:dyDescent="0.3">
      <c r="B2" s="88" t="s">
        <v>15</v>
      </c>
      <c r="C2" s="88"/>
      <c r="D2" s="88"/>
      <c r="E2" s="88"/>
      <c r="F2" s="88"/>
      <c r="G2" s="10"/>
      <c r="H2" s="10"/>
      <c r="I2" s="10"/>
      <c r="J2" s="10"/>
    </row>
    <row r="3" spans="2:10" x14ac:dyDescent="0.2">
      <c r="B3" s="89" t="s">
        <v>87</v>
      </c>
      <c r="C3" s="90"/>
      <c r="D3" s="90"/>
      <c r="E3" s="90"/>
      <c r="F3" s="90"/>
      <c r="G3" s="90"/>
      <c r="H3" s="18"/>
      <c r="I3" s="18"/>
      <c r="J3" s="18"/>
    </row>
    <row r="4" spans="2:10" ht="18.75" x14ac:dyDescent="0.3">
      <c r="B4" s="110" t="s">
        <v>16</v>
      </c>
      <c r="C4" s="110"/>
      <c r="D4" s="1" t="s">
        <v>38</v>
      </c>
      <c r="E4" s="1"/>
      <c r="F4" s="1"/>
      <c r="G4" s="10"/>
      <c r="H4" s="10"/>
      <c r="I4" s="10"/>
      <c r="J4" s="10"/>
    </row>
    <row r="5" spans="2:10" ht="18.75" x14ac:dyDescent="0.3">
      <c r="B5" s="68" t="s">
        <v>76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95" t="s">
        <v>88</v>
      </c>
      <c r="C7" s="96"/>
      <c r="D7" s="96"/>
      <c r="E7" s="96"/>
      <c r="F7" s="96"/>
      <c r="G7" s="96"/>
      <c r="H7" s="96"/>
      <c r="I7" s="96"/>
      <c r="J7" s="97"/>
    </row>
    <row r="8" spans="2:10" ht="56.25" customHeight="1" x14ac:dyDescent="0.2">
      <c r="B8" s="98"/>
      <c r="C8" s="99"/>
      <c r="D8" s="99"/>
      <c r="E8" s="99"/>
      <c r="F8" s="99"/>
      <c r="G8" s="99"/>
      <c r="H8" s="99"/>
      <c r="I8" s="99"/>
      <c r="J8" s="100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01" t="s">
        <v>72</v>
      </c>
      <c r="C10" s="102"/>
      <c r="D10" s="102"/>
      <c r="E10" s="102"/>
      <c r="F10" s="102"/>
      <c r="G10" s="102"/>
      <c r="H10" s="102"/>
      <c r="I10" s="102"/>
      <c r="J10" s="103"/>
    </row>
    <row r="11" spans="2:10" ht="5.25" customHeight="1" x14ac:dyDescent="0.25">
      <c r="B11" s="104"/>
      <c r="C11" s="105"/>
      <c r="D11" s="105"/>
      <c r="E11" s="105"/>
      <c r="F11" s="105"/>
      <c r="G11" s="105"/>
      <c r="H11" s="105"/>
      <c r="I11" s="105"/>
      <c r="J11" s="106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07" t="s">
        <v>26</v>
      </c>
      <c r="C14" s="108"/>
      <c r="D14" s="108"/>
      <c r="E14" s="108"/>
      <c r="F14" s="108"/>
      <c r="G14" s="108"/>
      <c r="H14" s="108"/>
      <c r="I14" s="108"/>
      <c r="J14" s="109"/>
    </row>
    <row r="15" spans="2:10" ht="3.75" customHeight="1" thickBot="1" x14ac:dyDescent="0.25"/>
    <row r="16" spans="2:10" ht="33.75" thickBot="1" x14ac:dyDescent="0.4">
      <c r="B16" s="2" t="s">
        <v>17</v>
      </c>
      <c r="C16" s="75" t="s">
        <v>19</v>
      </c>
      <c r="D16" s="76"/>
      <c r="E16" s="76"/>
      <c r="F16" s="91"/>
      <c r="G16" s="29" t="s">
        <v>73</v>
      </c>
      <c r="H16" s="29" t="s">
        <v>75</v>
      </c>
      <c r="I16" s="29" t="s">
        <v>74</v>
      </c>
      <c r="J16" s="29" t="s">
        <v>20</v>
      </c>
    </row>
    <row r="17" spans="2:13" ht="18.75" x14ac:dyDescent="0.3">
      <c r="B17" s="30">
        <v>411</v>
      </c>
      <c r="C17" s="92" t="s">
        <v>40</v>
      </c>
      <c r="D17" s="92"/>
      <c r="E17" s="92"/>
      <c r="F17" s="93"/>
      <c r="G17" s="31">
        <v>0</v>
      </c>
      <c r="H17" s="31">
        <v>0</v>
      </c>
      <c r="I17" s="31">
        <f>+budzet!G11</f>
        <v>129472303.36</v>
      </c>
      <c r="J17" s="45">
        <f>+G17+H17+I17</f>
        <v>129472303.36</v>
      </c>
    </row>
    <row r="18" spans="2:13" ht="18.75" x14ac:dyDescent="0.3">
      <c r="B18" s="21">
        <v>412</v>
      </c>
      <c r="C18" s="94" t="s">
        <v>41</v>
      </c>
      <c r="D18" s="94"/>
      <c r="E18" s="94"/>
      <c r="F18" s="81"/>
      <c r="G18" s="22">
        <v>0</v>
      </c>
      <c r="H18" s="22">
        <v>0</v>
      </c>
      <c r="I18" s="31">
        <f>+budzet!G12</f>
        <v>19676717.350000001</v>
      </c>
      <c r="J18" s="45">
        <f t="shared" ref="J18:J35" si="0">+G18+H18+I18</f>
        <v>19676717.350000001</v>
      </c>
      <c r="K18" s="17"/>
    </row>
    <row r="19" spans="2:13" ht="18.75" hidden="1" x14ac:dyDescent="0.3">
      <c r="B19" s="6">
        <v>413</v>
      </c>
      <c r="C19" s="81" t="s">
        <v>42</v>
      </c>
      <c r="D19" s="82"/>
      <c r="E19" s="82"/>
      <c r="F19" s="83"/>
      <c r="G19" s="23">
        <f>+redovan!G11</f>
        <v>0</v>
      </c>
      <c r="H19" s="23">
        <v>0</v>
      </c>
      <c r="I19" s="31">
        <f>+budzet!G13</f>
        <v>538964.73</v>
      </c>
      <c r="J19" s="45">
        <f t="shared" si="0"/>
        <v>538964.73</v>
      </c>
      <c r="L19" s="17"/>
    </row>
    <row r="20" spans="2:13" ht="18.75" x14ac:dyDescent="0.3">
      <c r="B20" s="6">
        <v>414</v>
      </c>
      <c r="C20" s="81" t="s">
        <v>43</v>
      </c>
      <c r="D20" s="82"/>
      <c r="E20" s="82"/>
      <c r="F20" s="83"/>
      <c r="G20" s="23">
        <f>+redovan!G12</f>
        <v>1965936.31</v>
      </c>
      <c r="H20" s="23">
        <v>0</v>
      </c>
      <c r="I20" s="31">
        <f>+budzet!G13</f>
        <v>538964.73</v>
      </c>
      <c r="J20" s="45">
        <f t="shared" si="0"/>
        <v>2504901.04</v>
      </c>
      <c r="K20" s="17"/>
      <c r="L20" s="17"/>
    </row>
    <row r="21" spans="2:13" ht="18.75" x14ac:dyDescent="0.3">
      <c r="B21" s="6">
        <v>415</v>
      </c>
      <c r="C21" s="81" t="s">
        <v>44</v>
      </c>
      <c r="D21" s="82"/>
      <c r="E21" s="82"/>
      <c r="F21" s="83"/>
      <c r="G21" s="23">
        <f>+redovan!G13</f>
        <v>3608155.67</v>
      </c>
      <c r="H21" s="23">
        <v>0</v>
      </c>
      <c r="I21" s="31">
        <v>0</v>
      </c>
      <c r="J21" s="45">
        <f t="shared" si="0"/>
        <v>3608155.67</v>
      </c>
      <c r="L21" s="17"/>
      <c r="M21" s="17"/>
    </row>
    <row r="22" spans="2:13" ht="18.75" x14ac:dyDescent="0.3">
      <c r="B22" s="6">
        <v>416</v>
      </c>
      <c r="C22" s="81" t="s">
        <v>45</v>
      </c>
      <c r="D22" s="82"/>
      <c r="E22" s="82"/>
      <c r="F22" s="83"/>
      <c r="G22" s="23">
        <f>+redovan!G14</f>
        <v>1994923.65</v>
      </c>
      <c r="H22" s="23">
        <v>0</v>
      </c>
      <c r="I22" s="31">
        <v>0</v>
      </c>
      <c r="J22" s="45">
        <f t="shared" si="0"/>
        <v>1994923.65</v>
      </c>
      <c r="L22" s="17"/>
    </row>
    <row r="23" spans="2:13" ht="18.75" x14ac:dyDescent="0.3">
      <c r="B23" s="6">
        <v>421</v>
      </c>
      <c r="C23" s="81" t="s">
        <v>46</v>
      </c>
      <c r="D23" s="82"/>
      <c r="E23" s="82"/>
      <c r="F23" s="83"/>
      <c r="G23" s="23">
        <f>+redovan!G15</f>
        <v>6652696.7599999998</v>
      </c>
      <c r="H23" s="23">
        <f>+roditeljski!G11</f>
        <v>10.86</v>
      </c>
      <c r="I23" s="31">
        <v>0</v>
      </c>
      <c r="J23" s="45">
        <f t="shared" si="0"/>
        <v>6652707.6200000001</v>
      </c>
      <c r="K23" s="17"/>
      <c r="L23" s="17"/>
    </row>
    <row r="24" spans="2:13" ht="18.75" x14ac:dyDescent="0.3">
      <c r="B24" s="6">
        <v>422</v>
      </c>
      <c r="C24" s="81" t="s">
        <v>47</v>
      </c>
      <c r="D24" s="82"/>
      <c r="E24" s="82"/>
      <c r="F24" s="83"/>
      <c r="G24" s="23">
        <f>+redovan!G16</f>
        <v>530175.06999999995</v>
      </c>
      <c r="H24" s="23">
        <f>+roditeljski!G12</f>
        <v>0</v>
      </c>
      <c r="I24" s="31">
        <f>+budzet!H19</f>
        <v>0</v>
      </c>
      <c r="J24" s="45">
        <f t="shared" si="0"/>
        <v>530175.06999999995</v>
      </c>
      <c r="L24" s="17"/>
    </row>
    <row r="25" spans="2:13" ht="18.75" x14ac:dyDescent="0.3">
      <c r="B25" s="6">
        <v>423</v>
      </c>
      <c r="C25" s="81" t="s">
        <v>48</v>
      </c>
      <c r="D25" s="82"/>
      <c r="E25" s="82"/>
      <c r="F25" s="83"/>
      <c r="G25" s="23">
        <f>+redovan!G17+redovan!G80</f>
        <v>731567.27</v>
      </c>
      <c r="H25" s="23">
        <f>+roditeljski!G13</f>
        <v>3246505.57</v>
      </c>
      <c r="I25" s="31">
        <f>+budzet!H40</f>
        <v>0</v>
      </c>
      <c r="J25" s="45">
        <f t="shared" si="0"/>
        <v>3978072.84</v>
      </c>
      <c r="L25" s="17"/>
    </row>
    <row r="26" spans="2:13" ht="18.75" x14ac:dyDescent="0.3">
      <c r="B26" s="6">
        <v>424</v>
      </c>
      <c r="C26" s="81" t="s">
        <v>49</v>
      </c>
      <c r="D26" s="82"/>
      <c r="E26" s="82"/>
      <c r="F26" s="83"/>
      <c r="G26" s="23">
        <f>+redovan!G18</f>
        <v>462982.24</v>
      </c>
      <c r="H26" s="23">
        <v>0</v>
      </c>
      <c r="I26" s="31">
        <f>+budzet!G14</f>
        <v>21889.75</v>
      </c>
      <c r="J26" s="45">
        <f t="shared" si="0"/>
        <v>484871.99</v>
      </c>
      <c r="K26" s="17"/>
    </row>
    <row r="27" spans="2:13" ht="18.75" x14ac:dyDescent="0.3">
      <c r="B27" s="6">
        <v>425</v>
      </c>
      <c r="C27" s="81" t="s">
        <v>50</v>
      </c>
      <c r="D27" s="82"/>
      <c r="E27" s="82"/>
      <c r="F27" s="83"/>
      <c r="G27" s="23">
        <f>+redovan!G19+redovan!G61</f>
        <v>2841610</v>
      </c>
      <c r="H27" s="23">
        <v>0</v>
      </c>
      <c r="I27" s="31">
        <f>+budzet!H42</f>
        <v>0</v>
      </c>
      <c r="J27" s="45">
        <f t="shared" si="0"/>
        <v>2841610</v>
      </c>
      <c r="L27" s="17"/>
    </row>
    <row r="28" spans="2:13" ht="18.75" x14ac:dyDescent="0.3">
      <c r="B28" s="6">
        <v>426</v>
      </c>
      <c r="C28" s="25" t="s">
        <v>51</v>
      </c>
      <c r="D28" s="26"/>
      <c r="E28" s="26"/>
      <c r="F28" s="27"/>
      <c r="G28" s="23">
        <f>+redovan!G20</f>
        <v>1899672.86</v>
      </c>
      <c r="H28" s="23">
        <f>+roditeljski!G14</f>
        <v>0</v>
      </c>
      <c r="I28" s="31">
        <f>+budzet!H43</f>
        <v>0</v>
      </c>
      <c r="J28" s="45">
        <f t="shared" si="0"/>
        <v>1899672.86</v>
      </c>
      <c r="L28" s="17"/>
    </row>
    <row r="29" spans="2:13" ht="27.75" customHeight="1" x14ac:dyDescent="0.25">
      <c r="B29" s="8">
        <v>472</v>
      </c>
      <c r="C29" s="84" t="s">
        <v>39</v>
      </c>
      <c r="D29" s="85"/>
      <c r="E29" s="85"/>
      <c r="F29" s="86"/>
      <c r="G29" s="23">
        <f>+redovan!G21</f>
        <v>347950</v>
      </c>
      <c r="H29" s="23">
        <v>0</v>
      </c>
      <c r="I29" s="31">
        <f>+budzet!H44</f>
        <v>0</v>
      </c>
      <c r="J29" s="45">
        <f t="shared" si="0"/>
        <v>347950</v>
      </c>
      <c r="L29" s="17"/>
    </row>
    <row r="30" spans="2:13" ht="18.75" x14ac:dyDescent="0.3">
      <c r="B30" s="6">
        <v>482</v>
      </c>
      <c r="C30" s="81" t="s">
        <v>52</v>
      </c>
      <c r="D30" s="82"/>
      <c r="E30" s="82"/>
      <c r="F30" s="83"/>
      <c r="G30" s="23">
        <f>+redovan!G22</f>
        <v>0</v>
      </c>
      <c r="H30" s="23">
        <f>+roditeljski!G15</f>
        <v>0</v>
      </c>
      <c r="I30" s="31">
        <f>+budzet!H45</f>
        <v>0</v>
      </c>
      <c r="J30" s="45">
        <f t="shared" si="0"/>
        <v>0</v>
      </c>
      <c r="L30" s="17"/>
    </row>
    <row r="31" spans="2:13" ht="18.75" x14ac:dyDescent="0.3">
      <c r="B31" s="6">
        <v>483</v>
      </c>
      <c r="C31" s="81" t="s">
        <v>53</v>
      </c>
      <c r="D31" s="82"/>
      <c r="E31" s="82"/>
      <c r="F31" s="83"/>
      <c r="G31" s="23">
        <f>+redovan!G23</f>
        <v>0</v>
      </c>
      <c r="H31" s="23">
        <v>0</v>
      </c>
      <c r="I31" s="31">
        <f>+budzet!G15</f>
        <v>21250</v>
      </c>
      <c r="J31" s="45">
        <f t="shared" si="0"/>
        <v>21250</v>
      </c>
      <c r="L31" s="17"/>
    </row>
    <row r="32" spans="2:13" ht="18.75" x14ac:dyDescent="0.3">
      <c r="B32" s="6">
        <v>485</v>
      </c>
      <c r="C32" s="81" t="s">
        <v>64</v>
      </c>
      <c r="D32" s="82"/>
      <c r="E32" s="82"/>
      <c r="F32" s="83"/>
      <c r="G32" s="23">
        <f>+redovan!G24</f>
        <v>0</v>
      </c>
      <c r="H32" s="23">
        <v>0</v>
      </c>
      <c r="I32" s="31">
        <f>+budzet!G16</f>
        <v>136028.51999999999</v>
      </c>
      <c r="J32" s="45">
        <f t="shared" si="0"/>
        <v>136028.51999999999</v>
      </c>
      <c r="L32" s="17"/>
    </row>
    <row r="33" spans="2:12" ht="18.75" x14ac:dyDescent="0.3">
      <c r="B33" s="6">
        <v>511</v>
      </c>
      <c r="C33" s="81" t="s">
        <v>54</v>
      </c>
      <c r="D33" s="82"/>
      <c r="E33" s="82"/>
      <c r="F33" s="83"/>
      <c r="G33" s="23">
        <v>0</v>
      </c>
      <c r="H33" s="23">
        <v>0</v>
      </c>
      <c r="I33" s="31">
        <v>0</v>
      </c>
      <c r="J33" s="45">
        <f t="shared" si="0"/>
        <v>0</v>
      </c>
      <c r="L33" s="17"/>
    </row>
    <row r="34" spans="2:12" ht="18.75" x14ac:dyDescent="0.3">
      <c r="B34" s="6">
        <v>512</v>
      </c>
      <c r="C34" s="81" t="s">
        <v>55</v>
      </c>
      <c r="D34" s="82"/>
      <c r="E34" s="82"/>
      <c r="F34" s="83"/>
      <c r="G34" s="23">
        <f>+redovan!G67</f>
        <v>1908996</v>
      </c>
      <c r="H34" s="23">
        <f>+roditeljski!G27</f>
        <v>41000</v>
      </c>
      <c r="I34" s="31">
        <f>+budzet!G17</f>
        <v>0</v>
      </c>
      <c r="J34" s="45">
        <f t="shared" si="0"/>
        <v>1949996</v>
      </c>
      <c r="L34" s="17"/>
    </row>
    <row r="35" spans="2:12" ht="25.5" customHeight="1" thickBot="1" x14ac:dyDescent="0.35">
      <c r="B35" s="42">
        <v>515</v>
      </c>
      <c r="C35" s="120" t="s">
        <v>56</v>
      </c>
      <c r="D35" s="121"/>
      <c r="E35" s="121"/>
      <c r="F35" s="122"/>
      <c r="G35" s="23">
        <f>+redovan!G68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77" t="s">
        <v>21</v>
      </c>
      <c r="C36" s="78"/>
      <c r="D36" s="78"/>
      <c r="E36" s="78"/>
      <c r="F36" s="78"/>
      <c r="G36" s="44">
        <f>SUM(G17:G35)</f>
        <v>22944665.829999998</v>
      </c>
      <c r="H36" s="44">
        <f t="shared" ref="H36:I36" si="1">SUM(H17:H35)</f>
        <v>3287516.4299999997</v>
      </c>
      <c r="I36" s="44">
        <f t="shared" si="1"/>
        <v>150406118.44</v>
      </c>
      <c r="J36" s="46">
        <f>SUM(J17:J35)</f>
        <v>176638300.70000002</v>
      </c>
      <c r="K36" s="17"/>
      <c r="L36" s="17"/>
    </row>
    <row r="37" spans="2:12" ht="6.75" customHeight="1" x14ac:dyDescent="0.2"/>
    <row r="38" spans="2:12" ht="23.25" customHeight="1" x14ac:dyDescent="0.45">
      <c r="B38" s="72" t="s">
        <v>25</v>
      </c>
      <c r="C38" s="73"/>
      <c r="D38" s="73"/>
      <c r="E38" s="73"/>
      <c r="F38" s="73"/>
      <c r="G38" s="73"/>
      <c r="H38" s="73"/>
      <c r="I38" s="73"/>
      <c r="J38" s="74"/>
    </row>
    <row r="39" spans="2:12" ht="4.5" customHeight="1" thickBot="1" x14ac:dyDescent="0.25"/>
    <row r="40" spans="2:12" ht="34.5" customHeight="1" thickBot="1" x14ac:dyDescent="0.4">
      <c r="B40" s="2" t="s">
        <v>17</v>
      </c>
      <c r="C40" s="75" t="s">
        <v>19</v>
      </c>
      <c r="D40" s="76"/>
      <c r="E40" s="76"/>
      <c r="F40" s="76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123" t="s">
        <v>65</v>
      </c>
      <c r="D41" s="124"/>
      <c r="E41" s="124"/>
      <c r="F41" s="124"/>
      <c r="G41" s="32">
        <f>+redovan!G27-redovan!G21</f>
        <v>17819255.830000002</v>
      </c>
      <c r="H41" s="32">
        <v>0</v>
      </c>
      <c r="I41" s="33">
        <v>0</v>
      </c>
      <c r="J41" s="33">
        <f>+G41+H41+I41</f>
        <v>17819255.830000002</v>
      </c>
    </row>
    <row r="42" spans="2:12" ht="18.75" x14ac:dyDescent="0.3">
      <c r="B42" s="71"/>
      <c r="C42" s="79" t="s">
        <v>66</v>
      </c>
      <c r="D42" s="80"/>
      <c r="E42" s="80"/>
      <c r="F42" s="80"/>
      <c r="G42" s="34">
        <f>+redovan!H48</f>
        <v>0</v>
      </c>
      <c r="H42" s="34">
        <f>+H33</f>
        <v>0</v>
      </c>
      <c r="I42" s="35">
        <v>0</v>
      </c>
      <c r="J42" s="33">
        <f t="shared" ref="J42:J52" si="3">+G42+H42+I42</f>
        <v>0</v>
      </c>
      <c r="L42" s="17"/>
    </row>
    <row r="43" spans="2:12" ht="18.75" x14ac:dyDescent="0.3">
      <c r="B43" s="71"/>
      <c r="C43" s="79" t="s">
        <v>67</v>
      </c>
      <c r="D43" s="80"/>
      <c r="E43" s="80"/>
      <c r="F43" s="80"/>
      <c r="G43" s="34">
        <f>+redovan!G69</f>
        <v>4572460</v>
      </c>
      <c r="H43" s="34">
        <v>0</v>
      </c>
      <c r="I43" s="35">
        <v>0</v>
      </c>
      <c r="J43" s="33">
        <f t="shared" si="3"/>
        <v>4572460</v>
      </c>
      <c r="L43" s="17"/>
    </row>
    <row r="44" spans="2:12" ht="18.75" x14ac:dyDescent="0.3">
      <c r="B44" s="71"/>
      <c r="C44" s="79" t="s">
        <v>68</v>
      </c>
      <c r="D44" s="80"/>
      <c r="E44" s="80"/>
      <c r="F44" s="80"/>
      <c r="G44" s="34">
        <f>+redovan!G90</f>
        <v>205000</v>
      </c>
      <c r="H44" s="34">
        <v>0</v>
      </c>
      <c r="I44" s="35">
        <v>0</v>
      </c>
      <c r="J44" s="33">
        <f t="shared" si="3"/>
        <v>205000</v>
      </c>
      <c r="L44" s="17"/>
    </row>
    <row r="45" spans="2:12" ht="18.75" x14ac:dyDescent="0.3">
      <c r="B45" s="71"/>
      <c r="C45" s="79" t="s">
        <v>69</v>
      </c>
      <c r="D45" s="80"/>
      <c r="E45" s="80"/>
      <c r="F45" s="80"/>
      <c r="G45" s="34">
        <f>+redovan!H111</f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71"/>
      <c r="C46" s="79" t="s">
        <v>70</v>
      </c>
      <c r="D46" s="80"/>
      <c r="E46" s="80"/>
      <c r="F46" s="80"/>
      <c r="G46" s="34">
        <f>+G29</f>
        <v>347950</v>
      </c>
      <c r="H46" s="34">
        <v>0</v>
      </c>
      <c r="I46" s="35">
        <v>0</v>
      </c>
      <c r="J46" s="33">
        <f t="shared" si="3"/>
        <v>347950</v>
      </c>
      <c r="L46" s="17"/>
    </row>
    <row r="47" spans="2:12" ht="18.75" x14ac:dyDescent="0.3">
      <c r="B47" s="71">
        <v>741</v>
      </c>
      <c r="C47" s="79" t="s">
        <v>37</v>
      </c>
      <c r="D47" s="80"/>
      <c r="E47" s="80"/>
      <c r="F47" s="80"/>
      <c r="G47" s="34">
        <v>0</v>
      </c>
      <c r="H47" s="34">
        <v>0</v>
      </c>
      <c r="I47" s="35">
        <v>0</v>
      </c>
      <c r="J47" s="33">
        <f t="shared" si="3"/>
        <v>0</v>
      </c>
      <c r="L47" s="17"/>
    </row>
    <row r="48" spans="2:12" ht="18.75" x14ac:dyDescent="0.3">
      <c r="B48" s="118">
        <v>742</v>
      </c>
      <c r="C48" s="79" t="s">
        <v>71</v>
      </c>
      <c r="D48" s="80"/>
      <c r="E48" s="80"/>
      <c r="F48" s="80"/>
      <c r="G48" s="34">
        <v>0</v>
      </c>
      <c r="H48" s="34">
        <f>+H36</f>
        <v>3287516.4299999997</v>
      </c>
      <c r="I48" s="35">
        <v>0</v>
      </c>
      <c r="J48" s="33">
        <f t="shared" si="3"/>
        <v>3287516.4299999997</v>
      </c>
      <c r="L48" s="17"/>
    </row>
    <row r="49" spans="2:12" ht="18.75" x14ac:dyDescent="0.3">
      <c r="B49" s="119"/>
      <c r="C49" s="79" t="s">
        <v>77</v>
      </c>
      <c r="D49" s="80"/>
      <c r="E49" s="80"/>
      <c r="F49" s="80"/>
      <c r="G49" s="34">
        <v>0</v>
      </c>
      <c r="H49" s="34">
        <v>0</v>
      </c>
      <c r="I49" s="35">
        <v>0</v>
      </c>
      <c r="J49" s="33">
        <f t="shared" si="3"/>
        <v>0</v>
      </c>
      <c r="L49" s="17"/>
    </row>
    <row r="50" spans="2:12" ht="30" customHeight="1" x14ac:dyDescent="0.3">
      <c r="B50" s="69">
        <v>744</v>
      </c>
      <c r="C50" s="116" t="s">
        <v>29</v>
      </c>
      <c r="D50" s="116"/>
      <c r="E50" s="116"/>
      <c r="F50" s="117"/>
      <c r="G50" s="34"/>
      <c r="H50" s="34">
        <v>0</v>
      </c>
      <c r="I50" s="35">
        <v>0</v>
      </c>
      <c r="J50" s="33">
        <f t="shared" si="3"/>
        <v>0</v>
      </c>
    </row>
    <row r="51" spans="2:12" ht="30" customHeight="1" x14ac:dyDescent="0.3">
      <c r="B51" s="71">
        <v>745</v>
      </c>
      <c r="C51" s="116" t="s">
        <v>32</v>
      </c>
      <c r="D51" s="116"/>
      <c r="E51" s="116"/>
      <c r="F51" s="117"/>
      <c r="G51" s="34">
        <v>0</v>
      </c>
      <c r="H51" s="34">
        <v>0</v>
      </c>
      <c r="I51" s="35">
        <v>0</v>
      </c>
      <c r="J51" s="33">
        <f t="shared" si="3"/>
        <v>0</v>
      </c>
    </row>
    <row r="52" spans="2:12" ht="24" customHeight="1" thickBot="1" x14ac:dyDescent="0.35">
      <c r="B52" s="20">
        <v>791</v>
      </c>
      <c r="C52" s="114" t="s">
        <v>33</v>
      </c>
      <c r="D52" s="114"/>
      <c r="E52" s="114"/>
      <c r="F52" s="115"/>
      <c r="G52" s="36"/>
      <c r="H52" s="36">
        <v>0</v>
      </c>
      <c r="I52" s="37">
        <f>+I36</f>
        <v>150406118.44</v>
      </c>
      <c r="J52" s="33">
        <f t="shared" si="3"/>
        <v>150406118.44</v>
      </c>
    </row>
    <row r="53" spans="2:12" ht="19.5" thickBot="1" x14ac:dyDescent="0.35">
      <c r="B53" s="111" t="s">
        <v>20</v>
      </c>
      <c r="C53" s="112"/>
      <c r="D53" s="112"/>
      <c r="E53" s="112"/>
      <c r="F53" s="113"/>
      <c r="G53" s="38">
        <f>SUM(G41:G52)</f>
        <v>22944665.830000002</v>
      </c>
      <c r="H53" s="38">
        <f>SUM(H41:H52)</f>
        <v>3287516.4299999997</v>
      </c>
      <c r="I53" s="38">
        <f>SUM(I41:I52)</f>
        <v>150406118.44</v>
      </c>
      <c r="J53" s="41">
        <f>SUM(J41:J52)</f>
        <v>176638300.69999999</v>
      </c>
      <c r="K53" s="63"/>
    </row>
    <row r="55" spans="2:12" x14ac:dyDescent="0.2">
      <c r="I55" s="7" t="s">
        <v>24</v>
      </c>
    </row>
    <row r="56" spans="2:12" x14ac:dyDescent="0.2">
      <c r="I56" s="3" t="s">
        <v>57</v>
      </c>
    </row>
    <row r="67" spans="2:10" ht="18.75" x14ac:dyDescent="0.3">
      <c r="B67" s="70"/>
    </row>
    <row r="68" spans="2:10" ht="18.75" x14ac:dyDescent="0.3">
      <c r="B68" s="70"/>
    </row>
    <row r="69" spans="2:10" ht="18.75" x14ac:dyDescent="0.3">
      <c r="B69" s="70"/>
    </row>
    <row r="70" spans="2:10" ht="18.75" x14ac:dyDescent="0.3">
      <c r="B70" s="70"/>
    </row>
    <row r="71" spans="2:10" ht="18.75" x14ac:dyDescent="0.3">
      <c r="B71" s="70"/>
    </row>
    <row r="74" spans="2:10" x14ac:dyDescent="0.2">
      <c r="F74" s="7"/>
      <c r="G74" s="13"/>
      <c r="H74" s="13"/>
      <c r="I74" s="13"/>
      <c r="J74" s="13"/>
    </row>
    <row r="93" spans="7:10" x14ac:dyDescent="0.2">
      <c r="G93" s="14"/>
      <c r="H93" s="14"/>
      <c r="I93" s="14"/>
      <c r="J93" s="14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  <row r="113" spans="7:10" ht="18.75" x14ac:dyDescent="0.3">
      <c r="G113" s="10"/>
      <c r="H113" s="10"/>
      <c r="I113" s="10"/>
      <c r="J113" s="10"/>
    </row>
    <row r="114" spans="7:10" ht="18.75" x14ac:dyDescent="0.3">
      <c r="G114" s="10"/>
      <c r="H114" s="10"/>
      <c r="I114" s="10"/>
      <c r="J114" s="10"/>
    </row>
    <row r="115" spans="7:10" ht="18.75" x14ac:dyDescent="0.3">
      <c r="G115" s="10"/>
      <c r="H115" s="10"/>
      <c r="I115" s="10"/>
      <c r="J115" s="10"/>
    </row>
    <row r="116" spans="7:10" ht="18.75" x14ac:dyDescent="0.3">
      <c r="G116" s="10"/>
      <c r="H116" s="10"/>
      <c r="I116" s="10"/>
      <c r="J116" s="10"/>
    </row>
  </sheetData>
  <mergeCells count="44">
    <mergeCell ref="C31:F31"/>
    <mergeCell ref="B53:F53"/>
    <mergeCell ref="C52:F52"/>
    <mergeCell ref="C46:F46"/>
    <mergeCell ref="C47:F47"/>
    <mergeCell ref="C49:F49"/>
    <mergeCell ref="C51:F51"/>
    <mergeCell ref="C50:F50"/>
    <mergeCell ref="B48:B49"/>
    <mergeCell ref="C34:F34"/>
    <mergeCell ref="C43:F43"/>
    <mergeCell ref="C44:F44"/>
    <mergeCell ref="C45:F45"/>
    <mergeCell ref="C48:F48"/>
    <mergeCell ref="C35:F35"/>
    <mergeCell ref="C41:F41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B38:J38"/>
    <mergeCell ref="C40:F40"/>
    <mergeCell ref="B36:F36"/>
    <mergeCell ref="C42:F42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F17" workbookViewId="0">
      <selection activeCell="G21" sqref="G21"/>
    </sheetView>
  </sheetViews>
  <sheetFormatPr defaultRowHeight="12.75" x14ac:dyDescent="0.2"/>
  <cols>
    <col min="5" max="5" width="27.1406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ht="12.75" customHeight="1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5" t="s">
        <v>59</v>
      </c>
      <c r="B7" s="136"/>
      <c r="C7" s="136"/>
      <c r="D7" s="136"/>
      <c r="E7" s="136"/>
      <c r="F7" s="136"/>
      <c r="G7" s="136"/>
      <c r="H7" s="137"/>
    </row>
    <row r="8" spans="1:8" ht="20.25" customHeight="1" x14ac:dyDescent="0.3">
      <c r="A8" s="125" t="s">
        <v>82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58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1965936.31</v>
      </c>
      <c r="G12" s="53">
        <v>1965936.31</v>
      </c>
      <c r="H12" s="52">
        <f>+G12-F12</f>
        <v>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4499000</v>
      </c>
      <c r="G13" s="53">
        <f>4499000-499000-391844.33</f>
        <v>3608155.67</v>
      </c>
      <c r="H13" s="52">
        <f t="shared" ref="H13:H23" si="0">+G13-F13</f>
        <v>-890844.33000000007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1994923.65</v>
      </c>
      <c r="G14" s="53">
        <v>1994923.65</v>
      </c>
      <c r="H14" s="52">
        <f t="shared" si="0"/>
        <v>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8000000</v>
      </c>
      <c r="G15" s="53">
        <v>6652696.7599999998</v>
      </c>
      <c r="H15" s="52">
        <f t="shared" si="0"/>
        <v>-1347303.2400000002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800000</v>
      </c>
      <c r="G16" s="53">
        <v>530175.06999999995</v>
      </c>
      <c r="H16" s="52">
        <f t="shared" si="0"/>
        <v>-269824.93000000005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900000</v>
      </c>
      <c r="G17" s="53">
        <v>526567.27</v>
      </c>
      <c r="H17" s="52">
        <f t="shared" si="0"/>
        <v>-373432.73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800000</v>
      </c>
      <c r="G18" s="53">
        <v>462982.24</v>
      </c>
      <c r="H18" s="52">
        <f t="shared" si="0"/>
        <v>-337017.76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180000</v>
      </c>
      <c r="G19" s="53">
        <v>178146</v>
      </c>
      <c r="H19" s="52">
        <f t="shared" si="0"/>
        <v>-1854</v>
      </c>
    </row>
    <row r="20" spans="1:8" s="48" customFormat="1" ht="15.75" x14ac:dyDescent="0.25">
      <c r="A20" s="50">
        <v>426</v>
      </c>
      <c r="B20" s="81" t="s">
        <v>9</v>
      </c>
      <c r="C20" s="82"/>
      <c r="D20" s="82"/>
      <c r="E20" s="129"/>
      <c r="F20" s="53">
        <v>2000000</v>
      </c>
      <c r="G20" s="53">
        <v>1899672.86</v>
      </c>
      <c r="H20" s="52">
        <f t="shared" si="0"/>
        <v>-100327.1399999999</v>
      </c>
    </row>
    <row r="21" spans="1:8" s="48" customFormat="1" ht="15.75" x14ac:dyDescent="0.25">
      <c r="A21" s="54">
        <v>472</v>
      </c>
      <c r="B21" s="84" t="s">
        <v>30</v>
      </c>
      <c r="C21" s="85"/>
      <c r="D21" s="85"/>
      <c r="E21" s="130"/>
      <c r="F21" s="53">
        <v>360000</v>
      </c>
      <c r="G21" s="53">
        <v>347950</v>
      </c>
      <c r="H21" s="52">
        <f t="shared" si="0"/>
        <v>-12050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100000</v>
      </c>
      <c r="G22" s="53">
        <v>0</v>
      </c>
      <c r="H22" s="52">
        <f t="shared" si="0"/>
        <v>-100000</v>
      </c>
    </row>
    <row r="23" spans="1:8" s="48" customFormat="1" ht="16.5" thickBot="1" x14ac:dyDescent="0.3">
      <c r="A23" s="50">
        <v>483</v>
      </c>
      <c r="B23" s="51" t="s">
        <v>11</v>
      </c>
      <c r="C23" s="51"/>
      <c r="D23" s="51"/>
      <c r="E23" s="51"/>
      <c r="F23" s="53">
        <v>0</v>
      </c>
      <c r="G23" s="53">
        <v>0</v>
      </c>
      <c r="H23" s="52">
        <f t="shared" si="0"/>
        <v>0</v>
      </c>
    </row>
    <row r="24" spans="1:8" s="48" customFormat="1" ht="16.5" hidden="1" thickBot="1" x14ac:dyDescent="0.3">
      <c r="A24" s="50">
        <v>511</v>
      </c>
      <c r="B24" s="51" t="s">
        <v>13</v>
      </c>
      <c r="C24" s="51"/>
      <c r="D24" s="51"/>
      <c r="E24" s="51"/>
      <c r="F24" s="53">
        <v>0</v>
      </c>
      <c r="G24" s="53">
        <v>0</v>
      </c>
      <c r="H24" s="52">
        <f t="shared" ref="H24:H26" si="1">+G24-F24</f>
        <v>0</v>
      </c>
    </row>
    <row r="25" spans="1:8" s="48" customFormat="1" ht="16.5" hidden="1" thickBot="1" x14ac:dyDescent="0.3">
      <c r="A25" s="50">
        <v>512</v>
      </c>
      <c r="B25" s="51" t="s">
        <v>12</v>
      </c>
      <c r="C25" s="51"/>
      <c r="D25" s="51"/>
      <c r="E25" s="51"/>
      <c r="F25" s="53">
        <v>0</v>
      </c>
      <c r="G25" s="53">
        <v>0</v>
      </c>
      <c r="H25" s="52">
        <f t="shared" si="1"/>
        <v>0</v>
      </c>
    </row>
    <row r="26" spans="1:8" s="48" customFormat="1" ht="16.5" hidden="1" thickBot="1" x14ac:dyDescent="0.3">
      <c r="A26" s="50">
        <v>515</v>
      </c>
      <c r="B26" s="51" t="s">
        <v>18</v>
      </c>
      <c r="C26" s="51"/>
      <c r="D26" s="51"/>
      <c r="E26" s="51"/>
      <c r="F26" s="53">
        <v>0</v>
      </c>
      <c r="G26" s="53">
        <v>0</v>
      </c>
      <c r="H26" s="52">
        <f t="shared" si="1"/>
        <v>0</v>
      </c>
    </row>
    <row r="27" spans="1:8" ht="19.5" thickBot="1" x14ac:dyDescent="0.35">
      <c r="A27" s="77" t="s">
        <v>21</v>
      </c>
      <c r="B27" s="78"/>
      <c r="C27" s="78"/>
      <c r="D27" s="78"/>
      <c r="E27" s="131"/>
      <c r="F27" s="16">
        <f>SUM(F11:F26)</f>
        <v>21599859.960000001</v>
      </c>
      <c r="G27" s="16">
        <f>SUM(G11:G26)</f>
        <v>18167205.830000002</v>
      </c>
      <c r="H27" s="16">
        <f>SUM(H11:H26)</f>
        <v>-3432654.13</v>
      </c>
    </row>
    <row r="28" spans="1:8" ht="18.75" x14ac:dyDescent="0.3">
      <c r="A28" s="55"/>
      <c r="B28" s="55"/>
      <c r="C28" s="55"/>
      <c r="D28" s="55"/>
      <c r="E28" s="55"/>
      <c r="F28" s="56"/>
      <c r="G28" s="56"/>
      <c r="H28" s="56"/>
    </row>
    <row r="29" spans="1:8" ht="20.25" customHeight="1" x14ac:dyDescent="0.3">
      <c r="A29" s="125" t="s">
        <v>83</v>
      </c>
      <c r="B29" s="125"/>
      <c r="C29" s="125"/>
      <c r="D29" s="125"/>
      <c r="E29" s="125"/>
      <c r="F29" s="125"/>
      <c r="G29" s="125"/>
      <c r="H29" s="125"/>
    </row>
    <row r="30" spans="1:8" ht="13.5" thickBot="1" x14ac:dyDescent="0.25"/>
    <row r="31" spans="1:8" ht="21" x14ac:dyDescent="0.35">
      <c r="A31" s="4" t="s">
        <v>17</v>
      </c>
      <c r="B31" s="126" t="s">
        <v>19</v>
      </c>
      <c r="C31" s="127"/>
      <c r="D31" s="127"/>
      <c r="E31" s="128"/>
      <c r="F31" s="12" t="s">
        <v>34</v>
      </c>
      <c r="G31" s="12" t="s">
        <v>35</v>
      </c>
      <c r="H31" s="12" t="s">
        <v>58</v>
      </c>
    </row>
    <row r="32" spans="1:8" s="48" customFormat="1" ht="15.75" hidden="1" x14ac:dyDescent="0.25">
      <c r="A32" s="50">
        <v>413</v>
      </c>
      <c r="B32" s="51" t="s">
        <v>0</v>
      </c>
      <c r="C32" s="51"/>
      <c r="D32" s="51"/>
      <c r="E32" s="51"/>
      <c r="F32" s="52">
        <v>0</v>
      </c>
      <c r="G32" s="52">
        <v>0</v>
      </c>
      <c r="H32" s="52">
        <f>+G32-F32</f>
        <v>0</v>
      </c>
    </row>
    <row r="33" spans="1:8" s="48" customFormat="1" ht="15.75" hidden="1" x14ac:dyDescent="0.25">
      <c r="A33" s="50">
        <v>414</v>
      </c>
      <c r="B33" s="51" t="s">
        <v>1</v>
      </c>
      <c r="C33" s="51"/>
      <c r="D33" s="51"/>
      <c r="E33" s="51"/>
      <c r="F33" s="53">
        <v>0</v>
      </c>
      <c r="G33" s="53">
        <v>0</v>
      </c>
      <c r="H33" s="52">
        <f t="shared" ref="H33:H47" si="2">+G33-F33</f>
        <v>0</v>
      </c>
    </row>
    <row r="34" spans="1:8" s="48" customFormat="1" ht="15.75" hidden="1" x14ac:dyDescent="0.25">
      <c r="A34" s="50">
        <v>415</v>
      </c>
      <c r="B34" s="51" t="s">
        <v>2</v>
      </c>
      <c r="C34" s="51"/>
      <c r="D34" s="51"/>
      <c r="E34" s="51"/>
      <c r="F34" s="53">
        <v>0</v>
      </c>
      <c r="G34" s="53">
        <v>0</v>
      </c>
      <c r="H34" s="52">
        <f t="shared" si="2"/>
        <v>0</v>
      </c>
    </row>
    <row r="35" spans="1:8" s="48" customFormat="1" ht="15.75" hidden="1" x14ac:dyDescent="0.25">
      <c r="A35" s="50">
        <v>416</v>
      </c>
      <c r="B35" s="51" t="s">
        <v>3</v>
      </c>
      <c r="C35" s="51"/>
      <c r="D35" s="51"/>
      <c r="E35" s="51"/>
      <c r="F35" s="53">
        <v>0</v>
      </c>
      <c r="G35" s="53">
        <v>0</v>
      </c>
      <c r="H35" s="52">
        <f t="shared" si="2"/>
        <v>0</v>
      </c>
    </row>
    <row r="36" spans="1:8" s="48" customFormat="1" ht="15.75" hidden="1" x14ac:dyDescent="0.25">
      <c r="A36" s="50">
        <v>421</v>
      </c>
      <c r="B36" s="51" t="s">
        <v>4</v>
      </c>
      <c r="C36" s="51"/>
      <c r="D36" s="51"/>
      <c r="E36" s="51"/>
      <c r="F36" s="53">
        <v>0</v>
      </c>
      <c r="G36" s="53">
        <v>0</v>
      </c>
      <c r="H36" s="52">
        <f t="shared" si="2"/>
        <v>0</v>
      </c>
    </row>
    <row r="37" spans="1:8" s="48" customFormat="1" ht="15.75" x14ac:dyDescent="0.25">
      <c r="A37" s="50">
        <v>422</v>
      </c>
      <c r="B37" s="51" t="s">
        <v>5</v>
      </c>
      <c r="C37" s="51"/>
      <c r="D37" s="51"/>
      <c r="E37" s="51"/>
      <c r="F37" s="53">
        <v>0</v>
      </c>
      <c r="G37" s="53">
        <v>0</v>
      </c>
      <c r="H37" s="52">
        <f>+F37+G37</f>
        <v>0</v>
      </c>
    </row>
    <row r="38" spans="1:8" s="48" customFormat="1" ht="16.5" thickBot="1" x14ac:dyDescent="0.3">
      <c r="A38" s="50">
        <v>423</v>
      </c>
      <c r="B38" s="51" t="s">
        <v>6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6.5" hidden="1" thickBot="1" x14ac:dyDescent="0.3">
      <c r="A39" s="50">
        <v>424</v>
      </c>
      <c r="B39" s="51" t="s">
        <v>7</v>
      </c>
      <c r="C39" s="51"/>
      <c r="D39" s="51"/>
      <c r="E39" s="51"/>
      <c r="F39" s="53">
        <v>0</v>
      </c>
      <c r="G39" s="53">
        <v>0</v>
      </c>
      <c r="H39" s="52">
        <f t="shared" si="2"/>
        <v>0</v>
      </c>
    </row>
    <row r="40" spans="1:8" s="48" customFormat="1" ht="16.5" hidden="1" thickBot="1" x14ac:dyDescent="0.3">
      <c r="A40" s="50">
        <v>425</v>
      </c>
      <c r="B40" s="51" t="s">
        <v>8</v>
      </c>
      <c r="C40" s="51"/>
      <c r="D40" s="51"/>
      <c r="E40" s="51"/>
      <c r="F40" s="53">
        <v>0</v>
      </c>
      <c r="G40" s="53">
        <v>0</v>
      </c>
      <c r="H40" s="52">
        <f t="shared" si="2"/>
        <v>0</v>
      </c>
    </row>
    <row r="41" spans="1:8" s="48" customFormat="1" ht="16.5" hidden="1" thickBot="1" x14ac:dyDescent="0.3">
      <c r="A41" s="50">
        <v>426</v>
      </c>
      <c r="B41" s="81" t="s">
        <v>9</v>
      </c>
      <c r="C41" s="82"/>
      <c r="D41" s="82"/>
      <c r="E41" s="129"/>
      <c r="F41" s="53">
        <v>0</v>
      </c>
      <c r="G41" s="53">
        <v>0</v>
      </c>
      <c r="H41" s="52">
        <f t="shared" si="2"/>
        <v>0</v>
      </c>
    </row>
    <row r="42" spans="1:8" s="48" customFormat="1" ht="16.5" hidden="1" thickBot="1" x14ac:dyDescent="0.3">
      <c r="A42" s="54">
        <v>472</v>
      </c>
      <c r="B42" s="84" t="s">
        <v>30</v>
      </c>
      <c r="C42" s="85"/>
      <c r="D42" s="85"/>
      <c r="E42" s="130"/>
      <c r="F42" s="53">
        <v>0</v>
      </c>
      <c r="G42" s="53">
        <v>0</v>
      </c>
      <c r="H42" s="52">
        <f t="shared" si="2"/>
        <v>0</v>
      </c>
    </row>
    <row r="43" spans="1:8" s="48" customFormat="1" ht="16.5" hidden="1" thickBot="1" x14ac:dyDescent="0.3">
      <c r="A43" s="50">
        <v>482</v>
      </c>
      <c r="B43" s="51" t="s">
        <v>10</v>
      </c>
      <c r="C43" s="51"/>
      <c r="D43" s="51"/>
      <c r="E43" s="51"/>
      <c r="F43" s="53">
        <v>0</v>
      </c>
      <c r="G43" s="53">
        <v>0</v>
      </c>
      <c r="H43" s="52">
        <f t="shared" si="2"/>
        <v>0</v>
      </c>
    </row>
    <row r="44" spans="1:8" s="48" customFormat="1" ht="16.5" hidden="1" thickBot="1" x14ac:dyDescent="0.3">
      <c r="A44" s="50">
        <v>483</v>
      </c>
      <c r="B44" s="51" t="s">
        <v>11</v>
      </c>
      <c r="C44" s="51"/>
      <c r="D44" s="51"/>
      <c r="E44" s="51"/>
      <c r="F44" s="53">
        <v>0</v>
      </c>
      <c r="G44" s="53">
        <v>0</v>
      </c>
      <c r="H44" s="52">
        <f t="shared" si="2"/>
        <v>0</v>
      </c>
    </row>
    <row r="45" spans="1:8" s="48" customFormat="1" ht="16.5" hidden="1" thickBot="1" x14ac:dyDescent="0.3">
      <c r="A45" s="50">
        <v>511</v>
      </c>
      <c r="B45" s="51" t="s">
        <v>13</v>
      </c>
      <c r="C45" s="51"/>
      <c r="D45" s="51"/>
      <c r="E45" s="51"/>
      <c r="F45" s="53">
        <v>0</v>
      </c>
      <c r="G45" s="53">
        <v>0</v>
      </c>
      <c r="H45" s="52">
        <f t="shared" si="2"/>
        <v>0</v>
      </c>
    </row>
    <row r="46" spans="1:8" s="48" customFormat="1" ht="16.5" hidden="1" thickBot="1" x14ac:dyDescent="0.3">
      <c r="A46" s="50">
        <v>512</v>
      </c>
      <c r="B46" s="51" t="s">
        <v>12</v>
      </c>
      <c r="C46" s="51"/>
      <c r="D46" s="51"/>
      <c r="E46" s="51"/>
      <c r="F46" s="53">
        <v>0</v>
      </c>
      <c r="G46" s="53">
        <v>0</v>
      </c>
      <c r="H46" s="52">
        <f t="shared" si="2"/>
        <v>0</v>
      </c>
    </row>
    <row r="47" spans="1:8" s="48" customFormat="1" ht="16.5" hidden="1" thickBot="1" x14ac:dyDescent="0.3">
      <c r="A47" s="50">
        <v>515</v>
      </c>
      <c r="B47" s="51" t="s">
        <v>18</v>
      </c>
      <c r="C47" s="51"/>
      <c r="D47" s="51"/>
      <c r="E47" s="51"/>
      <c r="F47" s="53">
        <v>0</v>
      </c>
      <c r="G47" s="53">
        <v>0</v>
      </c>
      <c r="H47" s="52">
        <f t="shared" si="2"/>
        <v>0</v>
      </c>
    </row>
    <row r="48" spans="1:8" ht="19.5" thickBot="1" x14ac:dyDescent="0.35">
      <c r="A48" s="77" t="s">
        <v>21</v>
      </c>
      <c r="B48" s="78"/>
      <c r="C48" s="78"/>
      <c r="D48" s="78"/>
      <c r="E48" s="131"/>
      <c r="F48" s="16">
        <f>SUM(F32:F47)</f>
        <v>0</v>
      </c>
      <c r="G48" s="16">
        <f>SUM(G32:G47)</f>
        <v>0</v>
      </c>
      <c r="H48" s="16">
        <f>SUM(H32:H47)</f>
        <v>0</v>
      </c>
    </row>
    <row r="49" spans="1:8" s="1" customFormat="1" ht="18.75" x14ac:dyDescent="0.3">
      <c r="A49" s="61"/>
      <c r="B49" s="61"/>
      <c r="C49" s="61"/>
      <c r="D49" s="61"/>
      <c r="E49" s="61"/>
      <c r="F49" s="62"/>
      <c r="G49" s="62"/>
      <c r="H49" s="62"/>
    </row>
    <row r="50" spans="1:8" ht="20.25" customHeight="1" x14ac:dyDescent="0.3">
      <c r="A50" s="125" t="s">
        <v>84</v>
      </c>
      <c r="B50" s="125"/>
      <c r="C50" s="125"/>
      <c r="D50" s="125"/>
      <c r="E50" s="125"/>
      <c r="F50" s="125"/>
      <c r="G50" s="125"/>
      <c r="H50" s="125"/>
    </row>
    <row r="51" spans="1:8" ht="13.5" thickBot="1" x14ac:dyDescent="0.25"/>
    <row r="52" spans="1:8" ht="21" x14ac:dyDescent="0.35">
      <c r="A52" s="4" t="s">
        <v>17</v>
      </c>
      <c r="B52" s="126" t="s">
        <v>19</v>
      </c>
      <c r="C52" s="127"/>
      <c r="D52" s="127"/>
      <c r="E52" s="128"/>
      <c r="F52" s="12" t="s">
        <v>34</v>
      </c>
      <c r="G52" s="12" t="s">
        <v>35</v>
      </c>
      <c r="H52" s="12" t="s">
        <v>58</v>
      </c>
    </row>
    <row r="53" spans="1:8" s="48" customFormat="1" ht="15.75" hidden="1" x14ac:dyDescent="0.25">
      <c r="A53" s="50">
        <v>413</v>
      </c>
      <c r="B53" s="51" t="s">
        <v>0</v>
      </c>
      <c r="C53" s="51"/>
      <c r="D53" s="51"/>
      <c r="E53" s="51"/>
      <c r="F53" s="52">
        <v>0</v>
      </c>
      <c r="G53" s="52">
        <v>0</v>
      </c>
      <c r="H53" s="52">
        <f>+G53-F53</f>
        <v>0</v>
      </c>
    </row>
    <row r="54" spans="1:8" s="48" customFormat="1" ht="15.75" hidden="1" x14ac:dyDescent="0.25">
      <c r="A54" s="50">
        <v>414</v>
      </c>
      <c r="B54" s="51" t="s">
        <v>1</v>
      </c>
      <c r="C54" s="51"/>
      <c r="D54" s="51"/>
      <c r="E54" s="51"/>
      <c r="F54" s="53">
        <v>0</v>
      </c>
      <c r="G54" s="53">
        <v>0</v>
      </c>
      <c r="H54" s="52">
        <f t="shared" ref="H54:H60" si="3">+G54-F54</f>
        <v>0</v>
      </c>
    </row>
    <row r="55" spans="1:8" s="48" customFormat="1" ht="15.75" hidden="1" x14ac:dyDescent="0.25">
      <c r="A55" s="50">
        <v>415</v>
      </c>
      <c r="B55" s="51" t="s">
        <v>2</v>
      </c>
      <c r="C55" s="51"/>
      <c r="D55" s="51"/>
      <c r="E55" s="51"/>
      <c r="F55" s="53">
        <v>0</v>
      </c>
      <c r="G55" s="53">
        <v>0</v>
      </c>
      <c r="H55" s="52">
        <f t="shared" si="3"/>
        <v>0</v>
      </c>
    </row>
    <row r="56" spans="1:8" s="48" customFormat="1" ht="15.75" hidden="1" x14ac:dyDescent="0.25">
      <c r="A56" s="50">
        <v>416</v>
      </c>
      <c r="B56" s="51" t="s">
        <v>3</v>
      </c>
      <c r="C56" s="51"/>
      <c r="D56" s="51"/>
      <c r="E56" s="51"/>
      <c r="F56" s="53">
        <v>0</v>
      </c>
      <c r="G56" s="53">
        <v>0</v>
      </c>
      <c r="H56" s="52">
        <f t="shared" si="3"/>
        <v>0</v>
      </c>
    </row>
    <row r="57" spans="1:8" s="48" customFormat="1" ht="15.75" hidden="1" x14ac:dyDescent="0.25">
      <c r="A57" s="50">
        <v>421</v>
      </c>
      <c r="B57" s="51" t="s">
        <v>4</v>
      </c>
      <c r="C57" s="51"/>
      <c r="D57" s="51"/>
      <c r="E57" s="51"/>
      <c r="F57" s="53">
        <v>0</v>
      </c>
      <c r="G57" s="53">
        <v>0</v>
      </c>
      <c r="H57" s="52">
        <f t="shared" si="3"/>
        <v>0</v>
      </c>
    </row>
    <row r="58" spans="1:8" s="48" customFormat="1" ht="15.75" hidden="1" x14ac:dyDescent="0.25">
      <c r="A58" s="50">
        <v>422</v>
      </c>
      <c r="B58" s="51" t="s">
        <v>5</v>
      </c>
      <c r="C58" s="51"/>
      <c r="D58" s="51"/>
      <c r="E58" s="51"/>
      <c r="F58" s="53">
        <v>0</v>
      </c>
      <c r="G58" s="53">
        <v>0</v>
      </c>
      <c r="H58" s="52">
        <f t="shared" si="3"/>
        <v>0</v>
      </c>
    </row>
    <row r="59" spans="1:8" s="48" customFormat="1" ht="15.75" hidden="1" x14ac:dyDescent="0.25">
      <c r="A59" s="50">
        <v>423</v>
      </c>
      <c r="B59" s="51" t="s">
        <v>6</v>
      </c>
      <c r="C59" s="51"/>
      <c r="D59" s="51"/>
      <c r="E59" s="51"/>
      <c r="F59" s="53">
        <v>0</v>
      </c>
      <c r="G59" s="53">
        <v>0</v>
      </c>
      <c r="H59" s="52">
        <f t="shared" si="3"/>
        <v>0</v>
      </c>
    </row>
    <row r="60" spans="1:8" s="48" customFormat="1" ht="15.75" hidden="1" x14ac:dyDescent="0.25">
      <c r="A60" s="50">
        <v>424</v>
      </c>
      <c r="B60" s="51" t="s">
        <v>7</v>
      </c>
      <c r="C60" s="51"/>
      <c r="D60" s="51"/>
      <c r="E60" s="51"/>
      <c r="F60" s="53">
        <v>0</v>
      </c>
      <c r="G60" s="53">
        <v>0</v>
      </c>
      <c r="H60" s="52">
        <f t="shared" si="3"/>
        <v>0</v>
      </c>
    </row>
    <row r="61" spans="1:8" s="48" customFormat="1" ht="15.75" x14ac:dyDescent="0.25">
      <c r="A61" s="50">
        <v>425</v>
      </c>
      <c r="B61" s="51" t="s">
        <v>8</v>
      </c>
      <c r="C61" s="51"/>
      <c r="D61" s="51"/>
      <c r="E61" s="51"/>
      <c r="F61" s="52">
        <f>3150000-230000</f>
        <v>2920000</v>
      </c>
      <c r="G61" s="52">
        <v>2663464</v>
      </c>
      <c r="H61" s="52">
        <f>+G61-F61</f>
        <v>-256536</v>
      </c>
    </row>
    <row r="62" spans="1:8" s="48" customFormat="1" ht="15.75" hidden="1" x14ac:dyDescent="0.25">
      <c r="A62" s="50">
        <v>426</v>
      </c>
      <c r="B62" s="81" t="s">
        <v>9</v>
      </c>
      <c r="C62" s="82"/>
      <c r="D62" s="82"/>
      <c r="E62" s="129"/>
      <c r="F62" s="52">
        <f t="shared" ref="F62:H68" si="4">+E62-D62</f>
        <v>0</v>
      </c>
      <c r="G62" s="52">
        <f t="shared" si="4"/>
        <v>0</v>
      </c>
      <c r="H62" s="52">
        <f t="shared" si="4"/>
        <v>0</v>
      </c>
    </row>
    <row r="63" spans="1:8" s="48" customFormat="1" ht="15.75" hidden="1" x14ac:dyDescent="0.25">
      <c r="A63" s="54">
        <v>472</v>
      </c>
      <c r="B63" s="84" t="s">
        <v>30</v>
      </c>
      <c r="C63" s="85"/>
      <c r="D63" s="85"/>
      <c r="E63" s="130"/>
      <c r="F63" s="52">
        <f t="shared" si="4"/>
        <v>0</v>
      </c>
      <c r="G63" s="52">
        <f t="shared" si="4"/>
        <v>0</v>
      </c>
      <c r="H63" s="52">
        <f t="shared" si="4"/>
        <v>0</v>
      </c>
    </row>
    <row r="64" spans="1:8" s="48" customFormat="1" ht="15.75" hidden="1" x14ac:dyDescent="0.25">
      <c r="A64" s="50">
        <v>482</v>
      </c>
      <c r="B64" s="51" t="s">
        <v>10</v>
      </c>
      <c r="C64" s="51"/>
      <c r="D64" s="51"/>
      <c r="E64" s="51"/>
      <c r="F64" s="52">
        <f t="shared" si="4"/>
        <v>0</v>
      </c>
      <c r="G64" s="52">
        <f t="shared" si="4"/>
        <v>0</v>
      </c>
      <c r="H64" s="52">
        <f t="shared" si="4"/>
        <v>0</v>
      </c>
    </row>
    <row r="65" spans="1:8" s="48" customFormat="1" ht="15.75" hidden="1" x14ac:dyDescent="0.25">
      <c r="A65" s="50">
        <v>483</v>
      </c>
      <c r="B65" s="51" t="s">
        <v>11</v>
      </c>
      <c r="C65" s="51"/>
      <c r="D65" s="51"/>
      <c r="E65" s="51"/>
      <c r="F65" s="52">
        <f t="shared" si="4"/>
        <v>0</v>
      </c>
      <c r="G65" s="52">
        <f t="shared" si="4"/>
        <v>0</v>
      </c>
      <c r="H65" s="52">
        <f t="shared" si="4"/>
        <v>0</v>
      </c>
    </row>
    <row r="66" spans="1:8" s="48" customFormat="1" ht="15.75" x14ac:dyDescent="0.25">
      <c r="A66" s="50">
        <v>511</v>
      </c>
      <c r="B66" s="51" t="s">
        <v>13</v>
      </c>
      <c r="C66" s="51"/>
      <c r="D66" s="51"/>
      <c r="E66" s="51"/>
      <c r="F66" s="52">
        <f t="shared" si="4"/>
        <v>0</v>
      </c>
      <c r="G66" s="52">
        <f t="shared" si="4"/>
        <v>0</v>
      </c>
      <c r="H66" s="52">
        <f t="shared" si="4"/>
        <v>0</v>
      </c>
    </row>
    <row r="67" spans="1:8" s="48" customFormat="1" ht="15.75" x14ac:dyDescent="0.25">
      <c r="A67" s="50">
        <v>512</v>
      </c>
      <c r="B67" s="51" t="s">
        <v>12</v>
      </c>
      <c r="C67" s="51"/>
      <c r="D67" s="51"/>
      <c r="E67" s="51"/>
      <c r="F67" s="52">
        <v>1917200</v>
      </c>
      <c r="G67" s="52">
        <v>1908996</v>
      </c>
      <c r="H67" s="52">
        <f t="shared" si="4"/>
        <v>-8204</v>
      </c>
    </row>
    <row r="68" spans="1:8" s="48" customFormat="1" ht="16.5" thickBot="1" x14ac:dyDescent="0.3">
      <c r="A68" s="50">
        <v>515</v>
      </c>
      <c r="B68" s="51" t="s">
        <v>18</v>
      </c>
      <c r="C68" s="51"/>
      <c r="D68" s="51"/>
      <c r="E68" s="51"/>
      <c r="F68" s="52">
        <v>0</v>
      </c>
      <c r="G68" s="52">
        <v>0</v>
      </c>
      <c r="H68" s="52">
        <f t="shared" si="4"/>
        <v>0</v>
      </c>
    </row>
    <row r="69" spans="1:8" ht="19.5" thickBot="1" x14ac:dyDescent="0.35">
      <c r="A69" s="77" t="s">
        <v>21</v>
      </c>
      <c r="B69" s="78"/>
      <c r="C69" s="78"/>
      <c r="D69" s="78"/>
      <c r="E69" s="131"/>
      <c r="F69" s="16">
        <f>SUM(F53:F68)</f>
        <v>4837200</v>
      </c>
      <c r="G69" s="16">
        <f>SUM(G53:G68)</f>
        <v>4572460</v>
      </c>
      <c r="H69" s="16">
        <f>SUM(H53:H68)</f>
        <v>-264740</v>
      </c>
    </row>
    <row r="70" spans="1:8" s="1" customFormat="1" ht="18.75" x14ac:dyDescent="0.3">
      <c r="A70" s="61"/>
      <c r="B70" s="61"/>
      <c r="C70" s="61"/>
      <c r="D70" s="61"/>
      <c r="E70" s="61"/>
      <c r="F70" s="62"/>
      <c r="G70" s="62"/>
      <c r="H70" s="62"/>
    </row>
    <row r="71" spans="1:8" ht="20.25" customHeight="1" x14ac:dyDescent="0.3">
      <c r="A71" s="125" t="s">
        <v>85</v>
      </c>
      <c r="B71" s="125"/>
      <c r="C71" s="125"/>
      <c r="D71" s="125"/>
      <c r="E71" s="125"/>
      <c r="F71" s="125"/>
      <c r="G71" s="125"/>
      <c r="H71" s="125"/>
    </row>
    <row r="72" spans="1:8" s="1" customFormat="1" ht="19.5" thickBot="1" x14ac:dyDescent="0.35">
      <c r="A72" s="61"/>
      <c r="B72" s="61"/>
      <c r="C72" s="61"/>
      <c r="D72" s="61"/>
      <c r="E72" s="61"/>
      <c r="F72" s="62"/>
      <c r="G72" s="62"/>
      <c r="H72" s="62"/>
    </row>
    <row r="73" spans="1:8" ht="21" x14ac:dyDescent="0.35">
      <c r="A73" s="4" t="s">
        <v>17</v>
      </c>
      <c r="B73" s="126" t="s">
        <v>19</v>
      </c>
      <c r="C73" s="127"/>
      <c r="D73" s="127"/>
      <c r="E73" s="128"/>
      <c r="F73" s="12" t="s">
        <v>34</v>
      </c>
      <c r="G73" s="12" t="s">
        <v>35</v>
      </c>
      <c r="H73" s="12" t="s">
        <v>58</v>
      </c>
    </row>
    <row r="74" spans="1:8" s="48" customFormat="1" ht="15.75" hidden="1" x14ac:dyDescent="0.25">
      <c r="A74" s="50">
        <v>413</v>
      </c>
      <c r="B74" s="51" t="s">
        <v>0</v>
      </c>
      <c r="C74" s="51"/>
      <c r="D74" s="51"/>
      <c r="E74" s="51"/>
      <c r="F74" s="52">
        <v>0</v>
      </c>
      <c r="G74" s="52">
        <v>0</v>
      </c>
      <c r="H74" s="52">
        <f>+G74-F74</f>
        <v>0</v>
      </c>
    </row>
    <row r="75" spans="1:8" s="48" customFormat="1" ht="15.75" hidden="1" x14ac:dyDescent="0.25">
      <c r="A75" s="50">
        <v>414</v>
      </c>
      <c r="B75" s="51" t="s">
        <v>1</v>
      </c>
      <c r="C75" s="51"/>
      <c r="D75" s="51"/>
      <c r="E75" s="51"/>
      <c r="F75" s="53">
        <v>0</v>
      </c>
      <c r="G75" s="53">
        <v>0</v>
      </c>
      <c r="H75" s="52">
        <f t="shared" ref="H75:H89" si="5">+G75-F75</f>
        <v>0</v>
      </c>
    </row>
    <row r="76" spans="1:8" s="48" customFormat="1" ht="15.75" hidden="1" x14ac:dyDescent="0.25">
      <c r="A76" s="50">
        <v>415</v>
      </c>
      <c r="B76" s="51" t="s">
        <v>2</v>
      </c>
      <c r="C76" s="51"/>
      <c r="D76" s="51"/>
      <c r="E76" s="51"/>
      <c r="F76" s="53">
        <v>0</v>
      </c>
      <c r="G76" s="53">
        <v>0</v>
      </c>
      <c r="H76" s="52">
        <f t="shared" si="5"/>
        <v>0</v>
      </c>
    </row>
    <row r="77" spans="1:8" s="48" customFormat="1" ht="15.75" hidden="1" x14ac:dyDescent="0.25">
      <c r="A77" s="50">
        <v>416</v>
      </c>
      <c r="B77" s="51" t="s">
        <v>3</v>
      </c>
      <c r="C77" s="51"/>
      <c r="D77" s="51"/>
      <c r="E77" s="51"/>
      <c r="F77" s="53">
        <v>0</v>
      </c>
      <c r="G77" s="53">
        <v>0</v>
      </c>
      <c r="H77" s="52">
        <f t="shared" si="5"/>
        <v>0</v>
      </c>
    </row>
    <row r="78" spans="1:8" s="48" customFormat="1" ht="15.75" hidden="1" x14ac:dyDescent="0.25">
      <c r="A78" s="50">
        <v>421</v>
      </c>
      <c r="B78" s="51" t="s">
        <v>4</v>
      </c>
      <c r="C78" s="51"/>
      <c r="D78" s="51"/>
      <c r="E78" s="51"/>
      <c r="F78" s="53">
        <v>0</v>
      </c>
      <c r="G78" s="53">
        <v>0</v>
      </c>
      <c r="H78" s="52">
        <f t="shared" si="5"/>
        <v>0</v>
      </c>
    </row>
    <row r="79" spans="1:8" s="48" customFormat="1" ht="15.75" hidden="1" x14ac:dyDescent="0.25">
      <c r="A79" s="50">
        <v>422</v>
      </c>
      <c r="B79" s="51" t="s">
        <v>5</v>
      </c>
      <c r="C79" s="51"/>
      <c r="D79" s="51"/>
      <c r="E79" s="51"/>
      <c r="F79" s="53">
        <v>0</v>
      </c>
      <c r="G79" s="53">
        <v>0</v>
      </c>
      <c r="H79" s="52">
        <f t="shared" si="5"/>
        <v>0</v>
      </c>
    </row>
    <row r="80" spans="1:8" s="48" customFormat="1" ht="16.5" thickBot="1" x14ac:dyDescent="0.3">
      <c r="A80" s="50">
        <v>423</v>
      </c>
      <c r="B80" s="51" t="s">
        <v>6</v>
      </c>
      <c r="C80" s="51"/>
      <c r="D80" s="51"/>
      <c r="E80" s="51"/>
      <c r="F80" s="53">
        <v>205000</v>
      </c>
      <c r="G80" s="53">
        <v>205000</v>
      </c>
      <c r="H80" s="52">
        <f>+G80-F80</f>
        <v>0</v>
      </c>
    </row>
    <row r="81" spans="1:8" s="48" customFormat="1" ht="16.5" hidden="1" thickBot="1" x14ac:dyDescent="0.3">
      <c r="A81" s="50">
        <v>424</v>
      </c>
      <c r="B81" s="51" t="s">
        <v>7</v>
      </c>
      <c r="C81" s="51"/>
      <c r="D81" s="51"/>
      <c r="E81" s="51"/>
      <c r="F81" s="53">
        <v>0</v>
      </c>
      <c r="G81" s="53">
        <v>0</v>
      </c>
      <c r="H81" s="52">
        <f t="shared" si="5"/>
        <v>0</v>
      </c>
    </row>
    <row r="82" spans="1:8" s="48" customFormat="1" ht="16.5" hidden="1" thickBot="1" x14ac:dyDescent="0.3">
      <c r="A82" s="50">
        <v>425</v>
      </c>
      <c r="B82" s="51" t="s">
        <v>8</v>
      </c>
      <c r="C82" s="51"/>
      <c r="D82" s="51"/>
      <c r="E82" s="51"/>
      <c r="F82" s="53">
        <v>0</v>
      </c>
      <c r="G82" s="53">
        <v>0</v>
      </c>
      <c r="H82" s="52">
        <f t="shared" si="5"/>
        <v>0</v>
      </c>
    </row>
    <row r="83" spans="1:8" s="48" customFormat="1" ht="16.5" hidden="1" thickBot="1" x14ac:dyDescent="0.3">
      <c r="A83" s="50">
        <v>426</v>
      </c>
      <c r="B83" s="81" t="s">
        <v>9</v>
      </c>
      <c r="C83" s="82"/>
      <c r="D83" s="82"/>
      <c r="E83" s="129"/>
      <c r="F83" s="53">
        <v>0</v>
      </c>
      <c r="G83" s="53">
        <v>0</v>
      </c>
      <c r="H83" s="52">
        <f t="shared" si="5"/>
        <v>0</v>
      </c>
    </row>
    <row r="84" spans="1:8" s="48" customFormat="1" ht="16.5" hidden="1" thickBot="1" x14ac:dyDescent="0.3">
      <c r="A84" s="54">
        <v>472</v>
      </c>
      <c r="B84" s="84" t="s">
        <v>30</v>
      </c>
      <c r="C84" s="85"/>
      <c r="D84" s="85"/>
      <c r="E84" s="130"/>
      <c r="F84" s="53">
        <v>0</v>
      </c>
      <c r="G84" s="53">
        <v>0</v>
      </c>
      <c r="H84" s="52">
        <f t="shared" si="5"/>
        <v>0</v>
      </c>
    </row>
    <row r="85" spans="1:8" s="48" customFormat="1" ht="16.5" hidden="1" thickBot="1" x14ac:dyDescent="0.3">
      <c r="A85" s="50">
        <v>482</v>
      </c>
      <c r="B85" s="51" t="s">
        <v>10</v>
      </c>
      <c r="C85" s="51"/>
      <c r="D85" s="51"/>
      <c r="E85" s="51"/>
      <c r="F85" s="53">
        <v>0</v>
      </c>
      <c r="G85" s="53">
        <v>0</v>
      </c>
      <c r="H85" s="52">
        <f t="shared" si="5"/>
        <v>0</v>
      </c>
    </row>
    <row r="86" spans="1:8" s="48" customFormat="1" ht="16.5" hidden="1" thickBot="1" x14ac:dyDescent="0.3">
      <c r="A86" s="50">
        <v>483</v>
      </c>
      <c r="B86" s="51" t="s">
        <v>11</v>
      </c>
      <c r="C86" s="51"/>
      <c r="D86" s="51"/>
      <c r="E86" s="51"/>
      <c r="F86" s="53">
        <v>0</v>
      </c>
      <c r="G86" s="53">
        <v>0</v>
      </c>
      <c r="H86" s="52">
        <f t="shared" si="5"/>
        <v>0</v>
      </c>
    </row>
    <row r="87" spans="1:8" s="48" customFormat="1" ht="16.5" hidden="1" thickBot="1" x14ac:dyDescent="0.3">
      <c r="A87" s="50">
        <v>511</v>
      </c>
      <c r="B87" s="51" t="s">
        <v>13</v>
      </c>
      <c r="C87" s="51"/>
      <c r="D87" s="51"/>
      <c r="E87" s="51"/>
      <c r="F87" s="53">
        <v>0</v>
      </c>
      <c r="G87" s="53">
        <v>0</v>
      </c>
      <c r="H87" s="52">
        <f t="shared" si="5"/>
        <v>0</v>
      </c>
    </row>
    <row r="88" spans="1:8" s="48" customFormat="1" ht="16.5" hidden="1" thickBot="1" x14ac:dyDescent="0.3">
      <c r="A88" s="50">
        <v>512</v>
      </c>
      <c r="B88" s="51" t="s">
        <v>12</v>
      </c>
      <c r="C88" s="51"/>
      <c r="D88" s="51"/>
      <c r="E88" s="51"/>
      <c r="F88" s="53">
        <v>0</v>
      </c>
      <c r="G88" s="53">
        <v>0</v>
      </c>
      <c r="H88" s="52">
        <f t="shared" si="5"/>
        <v>0</v>
      </c>
    </row>
    <row r="89" spans="1:8" s="48" customFormat="1" ht="16.5" hidden="1" thickBot="1" x14ac:dyDescent="0.3">
      <c r="A89" s="50">
        <v>515</v>
      </c>
      <c r="B89" s="51" t="s">
        <v>18</v>
      </c>
      <c r="C89" s="51"/>
      <c r="D89" s="51"/>
      <c r="E89" s="51"/>
      <c r="F89" s="53">
        <v>0</v>
      </c>
      <c r="G89" s="53">
        <v>0</v>
      </c>
      <c r="H89" s="52">
        <f t="shared" si="5"/>
        <v>0</v>
      </c>
    </row>
    <row r="90" spans="1:8" ht="19.5" thickBot="1" x14ac:dyDescent="0.35">
      <c r="A90" s="77" t="s">
        <v>21</v>
      </c>
      <c r="B90" s="78"/>
      <c r="C90" s="78"/>
      <c r="D90" s="78"/>
      <c r="E90" s="131"/>
      <c r="F90" s="16">
        <f>SUM(F74:F89)</f>
        <v>205000</v>
      </c>
      <c r="G90" s="16">
        <f>SUM(G74:G89)</f>
        <v>205000</v>
      </c>
      <c r="H90" s="16">
        <f>SUM(H74:H89)</f>
        <v>0</v>
      </c>
    </row>
    <row r="91" spans="1:8" s="1" customFormat="1" ht="18.75" x14ac:dyDescent="0.3">
      <c r="A91" s="61"/>
      <c r="B91" s="61"/>
      <c r="C91" s="61"/>
      <c r="D91" s="61"/>
      <c r="E91" s="61"/>
      <c r="F91" s="62"/>
      <c r="G91" s="62"/>
      <c r="H91" s="62"/>
    </row>
    <row r="92" spans="1:8" ht="20.25" customHeight="1" x14ac:dyDescent="0.3">
      <c r="A92" s="125" t="s">
        <v>86</v>
      </c>
      <c r="B92" s="125"/>
      <c r="C92" s="125"/>
      <c r="D92" s="125"/>
      <c r="E92" s="125"/>
      <c r="F92" s="125"/>
      <c r="G92" s="125"/>
      <c r="H92" s="125"/>
    </row>
    <row r="93" spans="1:8" s="1" customFormat="1" ht="19.5" thickBot="1" x14ac:dyDescent="0.35">
      <c r="A93" s="61"/>
      <c r="B93" s="61"/>
      <c r="C93" s="61"/>
      <c r="D93" s="61"/>
      <c r="E93" s="61"/>
      <c r="F93" s="62"/>
      <c r="G93" s="62"/>
      <c r="H93" s="62"/>
    </row>
    <row r="94" spans="1:8" ht="21" x14ac:dyDescent="0.35">
      <c r="A94" s="4" t="s">
        <v>17</v>
      </c>
      <c r="B94" s="126" t="s">
        <v>19</v>
      </c>
      <c r="C94" s="127"/>
      <c r="D94" s="127"/>
      <c r="E94" s="128"/>
      <c r="F94" s="12" t="s">
        <v>34</v>
      </c>
      <c r="G94" s="12" t="s">
        <v>35</v>
      </c>
      <c r="H94" s="12" t="s">
        <v>58</v>
      </c>
    </row>
    <row r="95" spans="1:8" s="48" customFormat="1" ht="15.75" hidden="1" x14ac:dyDescent="0.25">
      <c r="A95" s="50">
        <v>413</v>
      </c>
      <c r="B95" s="51" t="s">
        <v>0</v>
      </c>
      <c r="C95" s="51"/>
      <c r="D95" s="51"/>
      <c r="E95" s="51"/>
      <c r="F95" s="52">
        <v>0</v>
      </c>
      <c r="G95" s="52">
        <v>0</v>
      </c>
      <c r="H95" s="52">
        <f>+G95-F95</f>
        <v>0</v>
      </c>
    </row>
    <row r="96" spans="1:8" s="48" customFormat="1" ht="15.75" hidden="1" x14ac:dyDescent="0.25">
      <c r="A96" s="50">
        <v>414</v>
      </c>
      <c r="B96" s="51" t="s">
        <v>1</v>
      </c>
      <c r="C96" s="51"/>
      <c r="D96" s="51"/>
      <c r="E96" s="51"/>
      <c r="F96" s="53">
        <v>0</v>
      </c>
      <c r="G96" s="53">
        <v>0</v>
      </c>
      <c r="H96" s="52">
        <f t="shared" ref="H96:H110" si="6">+G96-F96</f>
        <v>0</v>
      </c>
    </row>
    <row r="97" spans="1:8" s="48" customFormat="1" ht="15.75" hidden="1" x14ac:dyDescent="0.25">
      <c r="A97" s="50">
        <v>415</v>
      </c>
      <c r="B97" s="51" t="s">
        <v>2</v>
      </c>
      <c r="C97" s="51"/>
      <c r="D97" s="51"/>
      <c r="E97" s="51"/>
      <c r="F97" s="53">
        <v>0</v>
      </c>
      <c r="G97" s="53">
        <v>0</v>
      </c>
      <c r="H97" s="52">
        <f t="shared" si="6"/>
        <v>0</v>
      </c>
    </row>
    <row r="98" spans="1:8" s="48" customFormat="1" ht="15.75" hidden="1" x14ac:dyDescent="0.25">
      <c r="A98" s="50">
        <v>416</v>
      </c>
      <c r="B98" s="51" t="s">
        <v>3</v>
      </c>
      <c r="C98" s="51"/>
      <c r="D98" s="51"/>
      <c r="E98" s="51"/>
      <c r="F98" s="53">
        <v>0</v>
      </c>
      <c r="G98" s="53">
        <v>0</v>
      </c>
      <c r="H98" s="52">
        <f t="shared" si="6"/>
        <v>0</v>
      </c>
    </row>
    <row r="99" spans="1:8" s="48" customFormat="1" ht="15.75" hidden="1" x14ac:dyDescent="0.25">
      <c r="A99" s="50">
        <v>421</v>
      </c>
      <c r="B99" s="51" t="s">
        <v>4</v>
      </c>
      <c r="C99" s="51"/>
      <c r="D99" s="51"/>
      <c r="E99" s="51"/>
      <c r="F99" s="53">
        <v>0</v>
      </c>
      <c r="G99" s="53">
        <v>0</v>
      </c>
      <c r="H99" s="52">
        <f t="shared" si="6"/>
        <v>0</v>
      </c>
    </row>
    <row r="100" spans="1:8" s="48" customFormat="1" ht="15.75" hidden="1" x14ac:dyDescent="0.25">
      <c r="A100" s="50">
        <v>422</v>
      </c>
      <c r="B100" s="51" t="s">
        <v>5</v>
      </c>
      <c r="C100" s="51"/>
      <c r="D100" s="51"/>
      <c r="E100" s="51"/>
      <c r="F100" s="53">
        <v>0</v>
      </c>
      <c r="G100" s="53">
        <v>0</v>
      </c>
      <c r="H100" s="52">
        <f t="shared" si="6"/>
        <v>0</v>
      </c>
    </row>
    <row r="101" spans="1:8" s="48" customFormat="1" ht="15.75" hidden="1" x14ac:dyDescent="0.25">
      <c r="A101" s="50">
        <v>423</v>
      </c>
      <c r="B101" s="51" t="s">
        <v>6</v>
      </c>
      <c r="C101" s="51"/>
      <c r="D101" s="51"/>
      <c r="E101" s="51"/>
      <c r="F101" s="53">
        <v>0</v>
      </c>
      <c r="G101" s="53">
        <v>0</v>
      </c>
      <c r="H101" s="52">
        <f t="shared" si="6"/>
        <v>0</v>
      </c>
    </row>
    <row r="102" spans="1:8" s="48" customFormat="1" ht="15.75" hidden="1" x14ac:dyDescent="0.25">
      <c r="A102" s="50">
        <v>424</v>
      </c>
      <c r="B102" s="51" t="s">
        <v>7</v>
      </c>
      <c r="C102" s="51"/>
      <c r="D102" s="51"/>
      <c r="E102" s="51"/>
      <c r="F102" s="53">
        <v>0</v>
      </c>
      <c r="G102" s="53">
        <v>0</v>
      </c>
      <c r="H102" s="52">
        <f t="shared" si="6"/>
        <v>0</v>
      </c>
    </row>
    <row r="103" spans="1:8" s="48" customFormat="1" ht="15.75" hidden="1" x14ac:dyDescent="0.25">
      <c r="A103" s="50">
        <v>425</v>
      </c>
      <c r="B103" s="51" t="s">
        <v>8</v>
      </c>
      <c r="C103" s="51"/>
      <c r="D103" s="51"/>
      <c r="E103" s="51"/>
      <c r="F103" s="53">
        <v>0</v>
      </c>
      <c r="G103" s="53">
        <v>0</v>
      </c>
      <c r="H103" s="52">
        <f t="shared" si="6"/>
        <v>0</v>
      </c>
    </row>
    <row r="104" spans="1:8" s="48" customFormat="1" ht="16.5" thickBot="1" x14ac:dyDescent="0.3">
      <c r="A104" s="50">
        <v>426</v>
      </c>
      <c r="B104" s="81" t="s">
        <v>9</v>
      </c>
      <c r="C104" s="82"/>
      <c r="D104" s="82"/>
      <c r="E104" s="129"/>
      <c r="F104" s="53">
        <v>0</v>
      </c>
      <c r="G104" s="53">
        <v>0</v>
      </c>
      <c r="H104" s="52">
        <f>+F104+G104</f>
        <v>0</v>
      </c>
    </row>
    <row r="105" spans="1:8" s="48" customFormat="1" ht="16.5" hidden="1" thickBot="1" x14ac:dyDescent="0.3">
      <c r="A105" s="54">
        <v>472</v>
      </c>
      <c r="B105" s="84" t="s">
        <v>30</v>
      </c>
      <c r="C105" s="85"/>
      <c r="D105" s="85"/>
      <c r="E105" s="130"/>
      <c r="F105" s="53">
        <v>0</v>
      </c>
      <c r="G105" s="53">
        <v>0</v>
      </c>
      <c r="H105" s="52">
        <f t="shared" si="6"/>
        <v>0</v>
      </c>
    </row>
    <row r="106" spans="1:8" s="48" customFormat="1" ht="16.5" hidden="1" thickBot="1" x14ac:dyDescent="0.3">
      <c r="A106" s="50">
        <v>482</v>
      </c>
      <c r="B106" s="51" t="s">
        <v>10</v>
      </c>
      <c r="C106" s="51"/>
      <c r="D106" s="51"/>
      <c r="E106" s="51"/>
      <c r="F106" s="53">
        <v>0</v>
      </c>
      <c r="G106" s="53">
        <v>0</v>
      </c>
      <c r="H106" s="52">
        <f t="shared" si="6"/>
        <v>0</v>
      </c>
    </row>
    <row r="107" spans="1:8" s="48" customFormat="1" ht="16.5" hidden="1" thickBot="1" x14ac:dyDescent="0.3">
      <c r="A107" s="50">
        <v>483</v>
      </c>
      <c r="B107" s="51" t="s">
        <v>11</v>
      </c>
      <c r="C107" s="51"/>
      <c r="D107" s="51"/>
      <c r="E107" s="51"/>
      <c r="F107" s="53">
        <v>0</v>
      </c>
      <c r="G107" s="53">
        <v>0</v>
      </c>
      <c r="H107" s="52">
        <f t="shared" si="6"/>
        <v>0</v>
      </c>
    </row>
    <row r="108" spans="1:8" s="48" customFormat="1" ht="16.5" hidden="1" thickBot="1" x14ac:dyDescent="0.3">
      <c r="A108" s="50">
        <v>511</v>
      </c>
      <c r="B108" s="51" t="s">
        <v>13</v>
      </c>
      <c r="C108" s="51"/>
      <c r="D108" s="51"/>
      <c r="E108" s="51"/>
      <c r="F108" s="53">
        <v>0</v>
      </c>
      <c r="G108" s="53">
        <v>0</v>
      </c>
      <c r="H108" s="52">
        <f t="shared" si="6"/>
        <v>0</v>
      </c>
    </row>
    <row r="109" spans="1:8" s="48" customFormat="1" ht="16.5" hidden="1" thickBot="1" x14ac:dyDescent="0.3">
      <c r="A109" s="50">
        <v>512</v>
      </c>
      <c r="B109" s="51" t="s">
        <v>12</v>
      </c>
      <c r="C109" s="51"/>
      <c r="D109" s="51"/>
      <c r="E109" s="51"/>
      <c r="F109" s="53">
        <v>0</v>
      </c>
      <c r="G109" s="53">
        <v>0</v>
      </c>
      <c r="H109" s="52">
        <f t="shared" si="6"/>
        <v>0</v>
      </c>
    </row>
    <row r="110" spans="1:8" s="48" customFormat="1" ht="16.5" hidden="1" thickBot="1" x14ac:dyDescent="0.3">
      <c r="A110" s="50">
        <v>515</v>
      </c>
      <c r="B110" s="51" t="s">
        <v>18</v>
      </c>
      <c r="C110" s="51"/>
      <c r="D110" s="51"/>
      <c r="E110" s="51"/>
      <c r="F110" s="53">
        <v>0</v>
      </c>
      <c r="G110" s="53">
        <v>0</v>
      </c>
      <c r="H110" s="52">
        <f t="shared" si="6"/>
        <v>0</v>
      </c>
    </row>
    <row r="111" spans="1:8" ht="19.5" thickBot="1" x14ac:dyDescent="0.35">
      <c r="A111" s="77" t="s">
        <v>21</v>
      </c>
      <c r="B111" s="78"/>
      <c r="C111" s="78"/>
      <c r="D111" s="78"/>
      <c r="E111" s="131"/>
      <c r="F111" s="16">
        <f>SUM(F95:F110)</f>
        <v>0</v>
      </c>
      <c r="G111" s="16">
        <f>SUM(G95:G110)</f>
        <v>0</v>
      </c>
      <c r="H111" s="16">
        <f>SUM(H95:H110)</f>
        <v>0</v>
      </c>
    </row>
    <row r="112" spans="1:8" s="1" customFormat="1" ht="18.75" x14ac:dyDescent="0.3">
      <c r="A112" s="61"/>
      <c r="B112" s="61"/>
      <c r="C112" s="61"/>
      <c r="D112" s="61"/>
      <c r="E112" s="61"/>
      <c r="F112" s="62"/>
      <c r="G112" s="62"/>
      <c r="H112" s="62"/>
    </row>
    <row r="113" spans="1:7" s="48" customFormat="1" ht="15.75" x14ac:dyDescent="0.25">
      <c r="A113" s="48" t="s">
        <v>63</v>
      </c>
      <c r="F113" s="49"/>
      <c r="G113" s="49"/>
    </row>
    <row r="114" spans="1:7" ht="23.25" x14ac:dyDescent="0.35">
      <c r="A114" s="47"/>
      <c r="F114" s="11"/>
      <c r="G114" s="7" t="s">
        <v>24</v>
      </c>
    </row>
    <row r="115" spans="1:7" ht="23.25" x14ac:dyDescent="0.35">
      <c r="A115" s="47"/>
      <c r="F115" s="11"/>
      <c r="G115" s="3" t="s">
        <v>57</v>
      </c>
    </row>
    <row r="116" spans="1:7" x14ac:dyDescent="0.2">
      <c r="F116" s="11"/>
    </row>
  </sheetData>
  <mergeCells count="27">
    <mergeCell ref="A1:H4"/>
    <mergeCell ref="A27:E27"/>
    <mergeCell ref="A7:H7"/>
    <mergeCell ref="A8:H8"/>
    <mergeCell ref="B10:E10"/>
    <mergeCell ref="B20:E20"/>
    <mergeCell ref="B21:E21"/>
    <mergeCell ref="A29:H29"/>
    <mergeCell ref="B31:E31"/>
    <mergeCell ref="B41:E41"/>
    <mergeCell ref="B42:E42"/>
    <mergeCell ref="A48:E48"/>
    <mergeCell ref="A50:H50"/>
    <mergeCell ref="B52:E52"/>
    <mergeCell ref="B62:E62"/>
    <mergeCell ref="B63:E63"/>
    <mergeCell ref="A69:E69"/>
    <mergeCell ref="B73:E73"/>
    <mergeCell ref="B83:E83"/>
    <mergeCell ref="B84:E84"/>
    <mergeCell ref="A90:E90"/>
    <mergeCell ref="A71:H71"/>
    <mergeCell ref="A92:H92"/>
    <mergeCell ref="B94:E94"/>
    <mergeCell ref="B104:E104"/>
    <mergeCell ref="B105:E105"/>
    <mergeCell ref="A111:E111"/>
  </mergeCells>
  <dataValidations count="1">
    <dataValidation type="list" allowBlank="1" showInputMessage="1" showErrorMessage="1" sqref="A21 A42 A63 A84 A105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D1" workbookViewId="0">
      <selection activeCell="G11" sqref="G11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6" spans="1:8" ht="28.5" x14ac:dyDescent="0.45">
      <c r="A6" s="107" t="s">
        <v>26</v>
      </c>
      <c r="B6" s="108"/>
      <c r="C6" s="108"/>
      <c r="D6" s="108"/>
      <c r="E6" s="108"/>
      <c r="F6" s="108"/>
      <c r="G6" s="108"/>
      <c r="H6" s="109"/>
    </row>
    <row r="8" spans="1:8" ht="18.75" x14ac:dyDescent="0.3">
      <c r="A8" s="125" t="s">
        <v>79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36</v>
      </c>
    </row>
    <row r="11" spans="1:8" ht="18.75" x14ac:dyDescent="0.3">
      <c r="A11" s="5">
        <v>411</v>
      </c>
      <c r="B11" s="138" t="s">
        <v>23</v>
      </c>
      <c r="C11" s="138"/>
      <c r="D11" s="138"/>
      <c r="E11" s="139"/>
      <c r="F11" s="15">
        <v>129472304</v>
      </c>
      <c r="G11" s="15">
        <f>129472304-0.64</f>
        <v>129472303.36</v>
      </c>
      <c r="H11" s="15">
        <f>+G11-F11</f>
        <v>-0.64000000059604645</v>
      </c>
    </row>
    <row r="12" spans="1:8" ht="18.75" x14ac:dyDescent="0.3">
      <c r="A12" s="5">
        <v>412</v>
      </c>
      <c r="B12" s="140" t="s">
        <v>27</v>
      </c>
      <c r="C12" s="140"/>
      <c r="D12" s="140"/>
      <c r="E12" s="141"/>
      <c r="F12" s="15">
        <f>864568+18812150</f>
        <v>19676718</v>
      </c>
      <c r="G12" s="15">
        <v>19676717.350000001</v>
      </c>
      <c r="H12" s="15">
        <f t="shared" ref="H12:H16" si="0">+G12-F12</f>
        <v>-0.64999999850988388</v>
      </c>
    </row>
    <row r="13" spans="1:8" ht="18.75" x14ac:dyDescent="0.3">
      <c r="A13" s="9">
        <v>414</v>
      </c>
      <c r="B13" s="140" t="s">
        <v>28</v>
      </c>
      <c r="C13" s="140"/>
      <c r="D13" s="140"/>
      <c r="E13" s="140"/>
      <c r="F13" s="15">
        <f>538965-0.27</f>
        <v>538964.73</v>
      </c>
      <c r="G13" s="15">
        <v>538964.73</v>
      </c>
      <c r="H13" s="15">
        <f t="shared" si="0"/>
        <v>0</v>
      </c>
    </row>
    <row r="14" spans="1:8" ht="18.75" x14ac:dyDescent="0.3">
      <c r="A14" s="9">
        <v>424</v>
      </c>
      <c r="B14" s="142" t="s">
        <v>31</v>
      </c>
      <c r="C14" s="143"/>
      <c r="D14" s="143"/>
      <c r="E14" s="144"/>
      <c r="F14" s="15">
        <f>23000-1000-110.25</f>
        <v>21889.75</v>
      </c>
      <c r="G14" s="15">
        <f>23000-1000-110.25</f>
        <v>21889.75</v>
      </c>
      <c r="H14" s="15">
        <f t="shared" si="0"/>
        <v>0</v>
      </c>
    </row>
    <row r="15" spans="1:8" ht="18.75" x14ac:dyDescent="0.3">
      <c r="A15" s="9">
        <v>483</v>
      </c>
      <c r="B15" s="140" t="s">
        <v>62</v>
      </c>
      <c r="C15" s="140"/>
      <c r="D15" s="140"/>
      <c r="E15" s="140"/>
      <c r="F15" s="15">
        <f>22250-1000</f>
        <v>21250</v>
      </c>
      <c r="G15" s="15">
        <f>22250-1000</f>
        <v>21250</v>
      </c>
      <c r="H15" s="15">
        <f t="shared" si="0"/>
        <v>0</v>
      </c>
    </row>
    <row r="16" spans="1:8" ht="18.75" x14ac:dyDescent="0.3">
      <c r="A16" s="9">
        <v>485</v>
      </c>
      <c r="B16" s="142" t="s">
        <v>61</v>
      </c>
      <c r="C16" s="143"/>
      <c r="D16" s="143"/>
      <c r="E16" s="144"/>
      <c r="F16" s="15">
        <v>136028.51999999999</v>
      </c>
      <c r="G16" s="15">
        <v>136028.51999999999</v>
      </c>
      <c r="H16" s="15">
        <f t="shared" si="0"/>
        <v>0</v>
      </c>
    </row>
    <row r="17" spans="1:8" ht="19.5" thickBot="1" x14ac:dyDescent="0.35">
      <c r="A17" s="9">
        <v>512</v>
      </c>
      <c r="B17" s="81" t="s">
        <v>55</v>
      </c>
      <c r="C17" s="82"/>
      <c r="D17" s="82"/>
      <c r="E17" s="83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77" t="s">
        <v>21</v>
      </c>
      <c r="B18" s="78"/>
      <c r="C18" s="78"/>
      <c r="D18" s="78"/>
      <c r="E18" s="131"/>
      <c r="F18" s="16">
        <f>SUM(F11:F17)</f>
        <v>149867155</v>
      </c>
      <c r="G18" s="16">
        <f>SUM(G11:G17)</f>
        <v>149867153.71000001</v>
      </c>
      <c r="H18" s="16">
        <f>SUM(H11:H17)</f>
        <v>-1.2899999991059303</v>
      </c>
    </row>
    <row r="20" spans="1:8" ht="20.25" hidden="1" customHeight="1" x14ac:dyDescent="0.3">
      <c r="A20" s="125" t="s">
        <v>78</v>
      </c>
      <c r="B20" s="125"/>
      <c r="C20" s="125"/>
      <c r="D20" s="125"/>
      <c r="E20" s="125"/>
      <c r="F20" s="125"/>
      <c r="G20" s="125"/>
      <c r="H20" s="125"/>
    </row>
    <row r="21" spans="1:8" ht="13.5" hidden="1" thickBot="1" x14ac:dyDescent="0.25"/>
    <row r="22" spans="1:8" ht="38.25" hidden="1" x14ac:dyDescent="0.35">
      <c r="A22" s="4" t="s">
        <v>17</v>
      </c>
      <c r="B22" s="126" t="s">
        <v>19</v>
      </c>
      <c r="C22" s="127"/>
      <c r="D22" s="127"/>
      <c r="E22" s="128"/>
      <c r="F22" s="12" t="s">
        <v>34</v>
      </c>
      <c r="G22" s="12" t="s">
        <v>35</v>
      </c>
      <c r="H22" s="12" t="s">
        <v>58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81" t="s">
        <v>9</v>
      </c>
      <c r="C32" s="82"/>
      <c r="D32" s="82"/>
      <c r="E32" s="129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84" t="s">
        <v>30</v>
      </c>
      <c r="C33" s="85"/>
      <c r="D33" s="85"/>
      <c r="E33" s="130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77" t="s">
        <v>21</v>
      </c>
      <c r="B39" s="78"/>
      <c r="C39" s="78"/>
      <c r="D39" s="78"/>
      <c r="E39" s="131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63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57</v>
      </c>
    </row>
    <row r="44" spans="1:8" ht="18.75" customHeight="1" x14ac:dyDescent="0.2"/>
  </sheetData>
  <mergeCells count="17"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  <mergeCell ref="A20:H20"/>
    <mergeCell ref="B22:E22"/>
    <mergeCell ref="B32:E32"/>
    <mergeCell ref="B33:E33"/>
    <mergeCell ref="A39:E39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D1" workbookViewId="0">
      <selection activeCell="G28" sqref="G28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6" spans="1:8" ht="28.5" x14ac:dyDescent="0.45">
      <c r="A6" s="107" t="s">
        <v>26</v>
      </c>
      <c r="B6" s="108"/>
      <c r="C6" s="108"/>
      <c r="D6" s="108"/>
      <c r="E6" s="108"/>
      <c r="F6" s="108"/>
      <c r="G6" s="108"/>
      <c r="H6" s="109"/>
    </row>
    <row r="8" spans="1:8" ht="18.75" x14ac:dyDescent="0.3">
      <c r="A8" s="125" t="s">
        <v>80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36</v>
      </c>
    </row>
    <row r="11" spans="1:8" ht="18.75" x14ac:dyDescent="0.3">
      <c r="A11" s="57">
        <v>421</v>
      </c>
      <c r="B11" s="148" t="s">
        <v>4</v>
      </c>
      <c r="C11" s="148"/>
      <c r="D11" s="148"/>
      <c r="E11" s="148"/>
      <c r="F11" s="15">
        <v>10.86</v>
      </c>
      <c r="G11" s="15">
        <v>10.86</v>
      </c>
      <c r="H11" s="15">
        <f>+G11-F11</f>
        <v>0</v>
      </c>
    </row>
    <row r="12" spans="1:8" ht="18.75" hidden="1" x14ac:dyDescent="0.3">
      <c r="A12" s="58">
        <v>422</v>
      </c>
      <c r="B12" s="149" t="s">
        <v>22</v>
      </c>
      <c r="C12" s="149"/>
      <c r="D12" s="149"/>
      <c r="E12" s="150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51" t="s">
        <v>6</v>
      </c>
      <c r="C13" s="151"/>
      <c r="D13" s="151"/>
      <c r="E13" s="151"/>
      <c r="F13" s="15">
        <f>3600000-340000-12835</f>
        <v>3247165</v>
      </c>
      <c r="G13" s="15">
        <f>3247165-659.43</f>
        <v>3246505.57</v>
      </c>
      <c r="H13" s="15">
        <f t="shared" si="0"/>
        <v>-659.43000000016764</v>
      </c>
    </row>
    <row r="14" spans="1:8" ht="18.75" hidden="1" x14ac:dyDescent="0.3">
      <c r="A14" s="58">
        <v>426</v>
      </c>
      <c r="B14" s="145" t="s">
        <v>9</v>
      </c>
      <c r="C14" s="146"/>
      <c r="D14" s="146"/>
      <c r="E14" s="147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77" t="s">
        <v>21</v>
      </c>
      <c r="B17" s="78"/>
      <c r="C17" s="78"/>
      <c r="D17" s="78"/>
      <c r="E17" s="131"/>
      <c r="F17" s="16">
        <f>SUM(F11:F16)</f>
        <v>3247175.86</v>
      </c>
      <c r="G17" s="16">
        <f>SUM(G11:G16)</f>
        <v>3246516.4299999997</v>
      </c>
      <c r="H17" s="16">
        <f>SUM(H11:H16)</f>
        <v>-659.43000000016764</v>
      </c>
    </row>
    <row r="19" spans="1:8" ht="18.75" x14ac:dyDescent="0.3">
      <c r="A19" s="125" t="s">
        <v>81</v>
      </c>
      <c r="B19" s="125"/>
      <c r="C19" s="125"/>
      <c r="D19" s="125"/>
      <c r="E19" s="125"/>
      <c r="F19" s="125"/>
      <c r="G19" s="125"/>
      <c r="H19" s="125"/>
    </row>
    <row r="20" spans="1:8" ht="13.5" thickBot="1" x14ac:dyDescent="0.25"/>
    <row r="21" spans="1:8" ht="21" x14ac:dyDescent="0.35">
      <c r="A21" s="4" t="s">
        <v>17</v>
      </c>
      <c r="B21" s="126" t="s">
        <v>19</v>
      </c>
      <c r="C21" s="127"/>
      <c r="D21" s="127"/>
      <c r="E21" s="128"/>
      <c r="F21" s="12" t="s">
        <v>34</v>
      </c>
      <c r="G21" s="12" t="s">
        <v>35</v>
      </c>
      <c r="H21" s="12" t="s">
        <v>36</v>
      </c>
    </row>
    <row r="22" spans="1:8" ht="18.75" hidden="1" x14ac:dyDescent="0.3">
      <c r="A22" s="57">
        <v>421</v>
      </c>
      <c r="B22" s="148" t="s">
        <v>4</v>
      </c>
      <c r="C22" s="148"/>
      <c r="D22" s="148"/>
      <c r="E22" s="148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49" t="s">
        <v>22</v>
      </c>
      <c r="C23" s="149"/>
      <c r="D23" s="149"/>
      <c r="E23" s="150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51" t="s">
        <v>6</v>
      </c>
      <c r="C24" s="151"/>
      <c r="D24" s="151"/>
      <c r="E24" s="151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45" t="s">
        <v>9</v>
      </c>
      <c r="C25" s="146"/>
      <c r="D25" s="146"/>
      <c r="E25" s="147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8">
        <v>512</v>
      </c>
      <c r="B27" s="60" t="s">
        <v>12</v>
      </c>
      <c r="C27" s="60"/>
      <c r="D27" s="60"/>
      <c r="E27" s="60"/>
      <c r="F27" s="15">
        <v>41000</v>
      </c>
      <c r="G27" s="15">
        <v>41000</v>
      </c>
      <c r="H27" s="15">
        <f>+F27-G27</f>
        <v>0</v>
      </c>
    </row>
    <row r="28" spans="1:8" ht="19.5" thickBot="1" x14ac:dyDescent="0.35">
      <c r="A28" s="77" t="s">
        <v>21</v>
      </c>
      <c r="B28" s="78"/>
      <c r="C28" s="78"/>
      <c r="D28" s="78"/>
      <c r="E28" s="131"/>
      <c r="F28" s="16">
        <f>SUM(F22:F27)</f>
        <v>41000</v>
      </c>
      <c r="G28" s="16">
        <f>SUM(G22:G27)</f>
        <v>41000</v>
      </c>
      <c r="H28" s="16">
        <f>SUM(H22:H27)</f>
        <v>0</v>
      </c>
    </row>
    <row r="29" spans="1:8" s="1" customFormat="1" ht="18.75" x14ac:dyDescent="0.3">
      <c r="A29" s="61"/>
      <c r="B29" s="61"/>
      <c r="C29" s="61"/>
      <c r="D29" s="61"/>
      <c r="E29" s="61"/>
      <c r="F29" s="62"/>
      <c r="G29" s="62"/>
      <c r="H29" s="62"/>
    </row>
    <row r="30" spans="1:8" s="48" customFormat="1" ht="15.75" x14ac:dyDescent="0.25">
      <c r="A30" s="48" t="s">
        <v>63</v>
      </c>
      <c r="F30" s="49"/>
      <c r="G30" s="49"/>
      <c r="H30" s="49"/>
    </row>
    <row r="32" spans="1:8" x14ac:dyDescent="0.2">
      <c r="G32" s="7" t="s">
        <v>24</v>
      </c>
    </row>
    <row r="33" spans="7:7" x14ac:dyDescent="0.2">
      <c r="G33" s="3" t="s">
        <v>57</v>
      </c>
    </row>
  </sheetData>
  <mergeCells count="16">
    <mergeCell ref="B13:E13"/>
    <mergeCell ref="A17:E17"/>
    <mergeCell ref="A1:H4"/>
    <mergeCell ref="A6:H6"/>
    <mergeCell ref="A8:H8"/>
    <mergeCell ref="B10:E10"/>
    <mergeCell ref="B11:E11"/>
    <mergeCell ref="B12:E12"/>
    <mergeCell ref="B14:E14"/>
    <mergeCell ref="B25:E25"/>
    <mergeCell ref="A28:E28"/>
    <mergeCell ref="A19:H19"/>
    <mergeCell ref="B21:E21"/>
    <mergeCell ref="B22:E22"/>
    <mergeCell ref="B23:E23"/>
    <mergeCell ref="B24:E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PC</cp:lastModifiedBy>
  <cp:lastPrinted>2025-12-03T12:57:15Z</cp:lastPrinted>
  <dcterms:created xsi:type="dcterms:W3CDTF">2013-09-03T11:09:11Z</dcterms:created>
  <dcterms:modified xsi:type="dcterms:W3CDTF">2025-12-30T10:56:50Z</dcterms:modified>
</cp:coreProperties>
</file>